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80" yWindow="200" windowWidth="25280" windowHeight="15300" tabRatio="500"/>
  </bookViews>
  <sheets>
    <sheet name="AllanKelly" sheetId="2" r:id="rId1"/>
    <sheet name="Calculations" sheetId="1" r:id="rId2"/>
    <sheet name="Graphs" sheetId="3" r:id="rId3"/>
    <sheet name="Summar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 l="1"/>
  <c r="D52" i="1"/>
  <c r="G52" i="1"/>
  <c r="J52" i="1"/>
  <c r="M52" i="1"/>
  <c r="C6" i="4"/>
  <c r="D5" i="4"/>
  <c r="C5" i="4"/>
  <c r="D4" i="4"/>
  <c r="C4" i="4"/>
  <c r="D3" i="4"/>
  <c r="C3" i="4"/>
  <c r="N11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P11" i="1"/>
  <c r="N12" i="1"/>
  <c r="P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F54" i="1"/>
  <c r="L54" i="1"/>
  <c r="C6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B6" i="1"/>
  <c r="M51" i="1"/>
  <c r="I5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G51" i="1"/>
  <c r="D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50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2" i="1"/>
  <c r="E11" i="1"/>
  <c r="G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C50" i="1"/>
  <c r="D50" i="1"/>
  <c r="D49" i="1"/>
  <c r="D11" i="1"/>
  <c r="B11" i="1"/>
  <c r="E3" i="1"/>
  <c r="B3" i="1"/>
  <c r="B4" i="1"/>
  <c r="O54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13" i="1"/>
  <c r="P52" i="1"/>
  <c r="O5" i="1"/>
  <c r="P51" i="1"/>
</calcChain>
</file>

<file path=xl/sharedStrings.xml><?xml version="1.0" encoding="utf-8"?>
<sst xmlns="http://schemas.openxmlformats.org/spreadsheetml/2006/main" count="52" uniqueCount="24">
  <si>
    <t>Total cost:</t>
  </si>
  <si>
    <t>Month</t>
  </si>
  <si>
    <t>Monthly spend</t>
  </si>
  <si>
    <t>Months</t>
  </si>
  <si>
    <t>Years</t>
  </si>
  <si>
    <t>Spend</t>
  </si>
  <si>
    <t>Simple</t>
  </si>
  <si>
    <t>Revenue</t>
  </si>
  <si>
    <t>ROI</t>
  </si>
  <si>
    <t>Calculation #1</t>
  </si>
  <si>
    <t>Net</t>
  </si>
  <si>
    <t>Risk free</t>
  </si>
  <si>
    <t>NPV</t>
  </si>
  <si>
    <t>IRR</t>
  </si>
  <si>
    <t>Calculation #2</t>
  </si>
  <si>
    <t>Calculation #3</t>
  </si>
  <si>
    <t>Calculation #4</t>
  </si>
  <si>
    <t>Delta</t>
  </si>
  <si>
    <t>Example Return on Investment Calculations</t>
  </si>
  <si>
    <t>© Allan Kelly 2017</t>
  </si>
  <si>
    <t>http://www.allankellyassociates.co.uk/</t>
  </si>
  <si>
    <t>Calculation #5</t>
  </si>
  <si>
    <t>Calculation</t>
  </si>
  <si>
    <t>See spreadhseet TABS below for calculations and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</si>
</sst>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[$$-409]#,##0"/>
    <numFmt numFmtId="166" formatCode="0.0000%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3" fontId="0" fillId="0" borderId="1" xfId="0" applyNumberFormat="1" applyBorder="1"/>
    <xf numFmtId="166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0" fillId="0" borderId="2" xfId="0" applyBorder="1"/>
    <xf numFmtId="0" fontId="3" fillId="0" borderId="0" xfId="0" applyFont="1"/>
    <xf numFmtId="0" fontId="4" fillId="0" borderId="0" xfId="0" applyFon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Calculation #2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Calculations!$E$10</c:f>
              <c:strCache>
                <c:ptCount val="1"/>
                <c:pt idx="0">
                  <c:v>Spend</c:v>
                </c:pt>
              </c:strCache>
            </c:strRef>
          </c:tx>
          <c:invertIfNegative val="0"/>
          <c:val>
            <c:numRef>
              <c:f>Calculations!$E$11:$E$50</c:f>
              <c:numCache>
                <c:formatCode>#,##0</c:formatCode>
                <c:ptCount val="40"/>
                <c:pt idx="0">
                  <c:v>25000.0</c:v>
                </c:pt>
                <c:pt idx="1">
                  <c:v>25000.0</c:v>
                </c:pt>
                <c:pt idx="2">
                  <c:v>25000.0</c:v>
                </c:pt>
                <c:pt idx="3">
                  <c:v>25000.0</c:v>
                </c:pt>
                <c:pt idx="4">
                  <c:v>25000.0</c:v>
                </c:pt>
                <c:pt idx="5">
                  <c:v>25000.0</c:v>
                </c:pt>
                <c:pt idx="6">
                  <c:v>25000.0</c:v>
                </c:pt>
                <c:pt idx="7">
                  <c:v>25000.0</c:v>
                </c:pt>
                <c:pt idx="8">
                  <c:v>25000.0</c:v>
                </c:pt>
                <c:pt idx="9">
                  <c:v>25000.0</c:v>
                </c:pt>
                <c:pt idx="10">
                  <c:v>25000.0</c:v>
                </c:pt>
                <c:pt idx="11">
                  <c:v>25000.0</c:v>
                </c:pt>
                <c:pt idx="12">
                  <c:v>25000.0</c:v>
                </c:pt>
                <c:pt idx="13">
                  <c:v>25000.0</c:v>
                </c:pt>
                <c:pt idx="14">
                  <c:v>25000.0</c:v>
                </c:pt>
                <c:pt idx="15">
                  <c:v>25000.0</c:v>
                </c:pt>
                <c:pt idx="16">
                  <c:v>25000.0</c:v>
                </c:pt>
                <c:pt idx="17">
                  <c:v>25000.0</c:v>
                </c:pt>
                <c:pt idx="18">
                  <c:v>25000.0</c:v>
                </c:pt>
                <c:pt idx="19">
                  <c:v>25000.0</c:v>
                </c:pt>
                <c:pt idx="20">
                  <c:v>25000.0</c:v>
                </c:pt>
                <c:pt idx="21">
                  <c:v>25000.0</c:v>
                </c:pt>
                <c:pt idx="22">
                  <c:v>25000.0</c:v>
                </c:pt>
                <c:pt idx="23">
                  <c:v>25000.0</c:v>
                </c:pt>
                <c:pt idx="24">
                  <c:v>25000.0</c:v>
                </c:pt>
                <c:pt idx="25">
                  <c:v>25000.0</c:v>
                </c:pt>
                <c:pt idx="26">
                  <c:v>25000.0</c:v>
                </c:pt>
                <c:pt idx="27">
                  <c:v>25000.0</c:v>
                </c:pt>
                <c:pt idx="28">
                  <c:v>25000.0</c:v>
                </c:pt>
                <c:pt idx="29">
                  <c:v>25000.0</c:v>
                </c:pt>
                <c:pt idx="30">
                  <c:v>25000.0</c:v>
                </c:pt>
                <c:pt idx="31">
                  <c:v>25000.0</c:v>
                </c:pt>
                <c:pt idx="32">
                  <c:v>25000.0</c:v>
                </c:pt>
                <c:pt idx="33">
                  <c:v>25000.0</c:v>
                </c:pt>
                <c:pt idx="34">
                  <c:v>25000.0</c:v>
                </c:pt>
                <c:pt idx="35">
                  <c:v>25000.0</c:v>
                </c:pt>
                <c:pt idx="36">
                  <c:v>25000.0</c:v>
                </c:pt>
                <c:pt idx="37">
                  <c:v>25000.0</c:v>
                </c:pt>
                <c:pt idx="38">
                  <c:v>25000.0</c:v>
                </c:pt>
                <c:pt idx="39">
                  <c:v>25000.0</c:v>
                </c:pt>
              </c:numCache>
            </c:numRef>
          </c:val>
        </c:ser>
        <c:ser>
          <c:idx val="1"/>
          <c:order val="1"/>
          <c:tx>
            <c:strRef>
              <c:f>Calculations!$F$10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val>
            <c:numRef>
              <c:f>Calculations!$F$11:$F$50</c:f>
              <c:numCache>
                <c:formatCode>General</c:formatCode>
                <c:ptCount val="40"/>
                <c:pt idx="39" formatCode="#,##0">
                  <c:v>2.0E6</c:v>
                </c:pt>
              </c:numCache>
            </c:numRef>
          </c:val>
        </c:ser>
        <c:ser>
          <c:idx val="2"/>
          <c:order val="2"/>
          <c:tx>
            <c:strRef>
              <c:f>Calculations!$G$10</c:f>
              <c:strCache>
                <c:ptCount val="1"/>
                <c:pt idx="0">
                  <c:v>Net</c:v>
                </c:pt>
              </c:strCache>
            </c:strRef>
          </c:tx>
          <c:invertIfNegative val="0"/>
          <c:val>
            <c:numRef>
              <c:f>Calculations!$G$11:$G$50</c:f>
              <c:numCache>
                <c:formatCode>#,##0</c:formatCode>
                <c:ptCount val="40"/>
                <c:pt idx="0">
                  <c:v>-25000.0</c:v>
                </c:pt>
                <c:pt idx="1">
                  <c:v>-25000.0</c:v>
                </c:pt>
                <c:pt idx="2">
                  <c:v>-25000.0</c:v>
                </c:pt>
                <c:pt idx="3">
                  <c:v>-25000.0</c:v>
                </c:pt>
                <c:pt idx="4">
                  <c:v>-25000.0</c:v>
                </c:pt>
                <c:pt idx="5">
                  <c:v>-25000.0</c:v>
                </c:pt>
                <c:pt idx="6">
                  <c:v>-25000.0</c:v>
                </c:pt>
                <c:pt idx="7">
                  <c:v>-25000.0</c:v>
                </c:pt>
                <c:pt idx="8">
                  <c:v>-25000.0</c:v>
                </c:pt>
                <c:pt idx="9">
                  <c:v>-25000.0</c:v>
                </c:pt>
                <c:pt idx="10">
                  <c:v>-25000.0</c:v>
                </c:pt>
                <c:pt idx="11">
                  <c:v>-25000.0</c:v>
                </c:pt>
                <c:pt idx="12">
                  <c:v>-25000.0</c:v>
                </c:pt>
                <c:pt idx="13">
                  <c:v>-25000.0</c:v>
                </c:pt>
                <c:pt idx="14">
                  <c:v>-25000.0</c:v>
                </c:pt>
                <c:pt idx="15">
                  <c:v>-25000.0</c:v>
                </c:pt>
                <c:pt idx="16">
                  <c:v>-25000.0</c:v>
                </c:pt>
                <c:pt idx="17">
                  <c:v>-25000.0</c:v>
                </c:pt>
                <c:pt idx="18">
                  <c:v>-25000.0</c:v>
                </c:pt>
                <c:pt idx="19">
                  <c:v>-25000.0</c:v>
                </c:pt>
                <c:pt idx="20">
                  <c:v>-25000.0</c:v>
                </c:pt>
                <c:pt idx="21">
                  <c:v>-25000.0</c:v>
                </c:pt>
                <c:pt idx="22">
                  <c:v>-25000.0</c:v>
                </c:pt>
                <c:pt idx="23">
                  <c:v>-25000.0</c:v>
                </c:pt>
                <c:pt idx="24">
                  <c:v>-25000.0</c:v>
                </c:pt>
                <c:pt idx="25">
                  <c:v>-25000.0</c:v>
                </c:pt>
                <c:pt idx="26">
                  <c:v>-25000.0</c:v>
                </c:pt>
                <c:pt idx="27">
                  <c:v>-25000.0</c:v>
                </c:pt>
                <c:pt idx="28">
                  <c:v>-25000.0</c:v>
                </c:pt>
                <c:pt idx="29">
                  <c:v>-25000.0</c:v>
                </c:pt>
                <c:pt idx="30">
                  <c:v>-25000.0</c:v>
                </c:pt>
                <c:pt idx="31">
                  <c:v>-25000.0</c:v>
                </c:pt>
                <c:pt idx="32">
                  <c:v>-25000.0</c:v>
                </c:pt>
                <c:pt idx="33">
                  <c:v>-25000.0</c:v>
                </c:pt>
                <c:pt idx="34">
                  <c:v>-25000.0</c:v>
                </c:pt>
                <c:pt idx="35">
                  <c:v>-25000.0</c:v>
                </c:pt>
                <c:pt idx="36">
                  <c:v>-25000.0</c:v>
                </c:pt>
                <c:pt idx="37">
                  <c:v>-25000.0</c:v>
                </c:pt>
                <c:pt idx="38">
                  <c:v>-25000.0</c:v>
                </c:pt>
                <c:pt idx="39">
                  <c:v>1.975E6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196056"/>
        <c:axId val="2109199032"/>
      </c:barChart>
      <c:catAx>
        <c:axId val="2109196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199032"/>
        <c:crosses val="autoZero"/>
        <c:auto val="1"/>
        <c:lblAlgn val="ctr"/>
        <c:lblOffset val="100"/>
        <c:noMultiLvlLbl val="0"/>
      </c:catAx>
      <c:valAx>
        <c:axId val="2109199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9196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Calculation #3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Calculations!$H$10</c:f>
              <c:strCache>
                <c:ptCount val="1"/>
                <c:pt idx="0">
                  <c:v>Spend</c:v>
                </c:pt>
              </c:strCache>
            </c:strRef>
          </c:tx>
          <c:invertIfNegative val="0"/>
          <c:val>
            <c:numRef>
              <c:f>Calculations!$H$11:$H$50</c:f>
              <c:numCache>
                <c:formatCode>#,##0</c:formatCode>
                <c:ptCount val="40"/>
                <c:pt idx="0">
                  <c:v>25000.0</c:v>
                </c:pt>
                <c:pt idx="1">
                  <c:v>25000.0</c:v>
                </c:pt>
                <c:pt idx="2">
                  <c:v>25000.0</c:v>
                </c:pt>
                <c:pt idx="3">
                  <c:v>25000.0</c:v>
                </c:pt>
                <c:pt idx="4">
                  <c:v>25000.0</c:v>
                </c:pt>
                <c:pt idx="5">
                  <c:v>25000.0</c:v>
                </c:pt>
                <c:pt idx="6">
                  <c:v>25000.0</c:v>
                </c:pt>
                <c:pt idx="7">
                  <c:v>25000.0</c:v>
                </c:pt>
                <c:pt idx="8">
                  <c:v>25000.0</c:v>
                </c:pt>
                <c:pt idx="9">
                  <c:v>25000.0</c:v>
                </c:pt>
                <c:pt idx="10">
                  <c:v>25000.0</c:v>
                </c:pt>
                <c:pt idx="11">
                  <c:v>25000.0</c:v>
                </c:pt>
                <c:pt idx="12">
                  <c:v>25000.0</c:v>
                </c:pt>
                <c:pt idx="13">
                  <c:v>25000.0</c:v>
                </c:pt>
                <c:pt idx="14">
                  <c:v>25000.0</c:v>
                </c:pt>
                <c:pt idx="15">
                  <c:v>25000.0</c:v>
                </c:pt>
                <c:pt idx="16">
                  <c:v>25000.0</c:v>
                </c:pt>
                <c:pt idx="17">
                  <c:v>25000.0</c:v>
                </c:pt>
                <c:pt idx="18">
                  <c:v>25000.0</c:v>
                </c:pt>
                <c:pt idx="19">
                  <c:v>25000.0</c:v>
                </c:pt>
                <c:pt idx="20">
                  <c:v>25000.0</c:v>
                </c:pt>
                <c:pt idx="21">
                  <c:v>25000.0</c:v>
                </c:pt>
                <c:pt idx="22">
                  <c:v>25000.0</c:v>
                </c:pt>
                <c:pt idx="23">
                  <c:v>25000.0</c:v>
                </c:pt>
                <c:pt idx="24">
                  <c:v>25000.0</c:v>
                </c:pt>
                <c:pt idx="25">
                  <c:v>25000.0</c:v>
                </c:pt>
                <c:pt idx="26">
                  <c:v>25000.0</c:v>
                </c:pt>
                <c:pt idx="27">
                  <c:v>25000.0</c:v>
                </c:pt>
                <c:pt idx="28">
                  <c:v>25000.0</c:v>
                </c:pt>
                <c:pt idx="29">
                  <c:v>25000.0</c:v>
                </c:pt>
                <c:pt idx="30">
                  <c:v>25000.0</c:v>
                </c:pt>
                <c:pt idx="31">
                  <c:v>25000.0</c:v>
                </c:pt>
                <c:pt idx="32">
                  <c:v>25000.0</c:v>
                </c:pt>
                <c:pt idx="33">
                  <c:v>25000.0</c:v>
                </c:pt>
                <c:pt idx="34">
                  <c:v>25000.0</c:v>
                </c:pt>
                <c:pt idx="35">
                  <c:v>25000.0</c:v>
                </c:pt>
                <c:pt idx="36">
                  <c:v>25000.0</c:v>
                </c:pt>
                <c:pt idx="37">
                  <c:v>25000.0</c:v>
                </c:pt>
                <c:pt idx="38">
                  <c:v>25000.0</c:v>
                </c:pt>
                <c:pt idx="39">
                  <c:v>25000.0</c:v>
                </c:pt>
              </c:numCache>
            </c:numRef>
          </c:val>
        </c:ser>
        <c:ser>
          <c:idx val="1"/>
          <c:order val="1"/>
          <c:tx>
            <c:strRef>
              <c:f>Calculations!$I$10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val>
            <c:numRef>
              <c:f>Calculations!$I$11:$I$50</c:f>
              <c:numCache>
                <c:formatCode>General</c:formatCode>
                <c:ptCount val="40"/>
                <c:pt idx="20">
                  <c:v>100000.0</c:v>
                </c:pt>
                <c:pt idx="21">
                  <c:v>100000.0</c:v>
                </c:pt>
                <c:pt idx="22">
                  <c:v>100000.0</c:v>
                </c:pt>
                <c:pt idx="23">
                  <c:v>100000.0</c:v>
                </c:pt>
                <c:pt idx="24">
                  <c:v>100000.0</c:v>
                </c:pt>
                <c:pt idx="25">
                  <c:v>100000.0</c:v>
                </c:pt>
                <c:pt idx="26">
                  <c:v>100000.0</c:v>
                </c:pt>
                <c:pt idx="27">
                  <c:v>100000.0</c:v>
                </c:pt>
                <c:pt idx="28">
                  <c:v>100000.0</c:v>
                </c:pt>
                <c:pt idx="29">
                  <c:v>100000.0</c:v>
                </c:pt>
                <c:pt idx="30">
                  <c:v>100000.0</c:v>
                </c:pt>
                <c:pt idx="31">
                  <c:v>100000.0</c:v>
                </c:pt>
                <c:pt idx="32">
                  <c:v>100000.0</c:v>
                </c:pt>
                <c:pt idx="33">
                  <c:v>100000.0</c:v>
                </c:pt>
                <c:pt idx="34">
                  <c:v>100000.0</c:v>
                </c:pt>
                <c:pt idx="35">
                  <c:v>100000.0</c:v>
                </c:pt>
                <c:pt idx="36">
                  <c:v>100000.0</c:v>
                </c:pt>
                <c:pt idx="37">
                  <c:v>100000.0</c:v>
                </c:pt>
                <c:pt idx="38">
                  <c:v>100000.0</c:v>
                </c:pt>
                <c:pt idx="39">
                  <c:v>100000.0</c:v>
                </c:pt>
              </c:numCache>
            </c:numRef>
          </c:val>
        </c:ser>
        <c:ser>
          <c:idx val="2"/>
          <c:order val="2"/>
          <c:tx>
            <c:strRef>
              <c:f>Calculations!$J$10</c:f>
              <c:strCache>
                <c:ptCount val="1"/>
                <c:pt idx="0">
                  <c:v>Net</c:v>
                </c:pt>
              </c:strCache>
            </c:strRef>
          </c:tx>
          <c:invertIfNegative val="0"/>
          <c:val>
            <c:numRef>
              <c:f>Calculations!$J$11:$J$50</c:f>
              <c:numCache>
                <c:formatCode>#,##0</c:formatCode>
                <c:ptCount val="40"/>
                <c:pt idx="0">
                  <c:v>-25000.0</c:v>
                </c:pt>
                <c:pt idx="1">
                  <c:v>-25000.0</c:v>
                </c:pt>
                <c:pt idx="2">
                  <c:v>-25000.0</c:v>
                </c:pt>
                <c:pt idx="3">
                  <c:v>-25000.0</c:v>
                </c:pt>
                <c:pt idx="4">
                  <c:v>-25000.0</c:v>
                </c:pt>
                <c:pt idx="5">
                  <c:v>-25000.0</c:v>
                </c:pt>
                <c:pt idx="6">
                  <c:v>-25000.0</c:v>
                </c:pt>
                <c:pt idx="7">
                  <c:v>-25000.0</c:v>
                </c:pt>
                <c:pt idx="8">
                  <c:v>-25000.0</c:v>
                </c:pt>
                <c:pt idx="9">
                  <c:v>-25000.0</c:v>
                </c:pt>
                <c:pt idx="10">
                  <c:v>-25000.0</c:v>
                </c:pt>
                <c:pt idx="11">
                  <c:v>-25000.0</c:v>
                </c:pt>
                <c:pt idx="12">
                  <c:v>-25000.0</c:v>
                </c:pt>
                <c:pt idx="13">
                  <c:v>-25000.0</c:v>
                </c:pt>
                <c:pt idx="14">
                  <c:v>-25000.0</c:v>
                </c:pt>
                <c:pt idx="15">
                  <c:v>-25000.0</c:v>
                </c:pt>
                <c:pt idx="16">
                  <c:v>-25000.0</c:v>
                </c:pt>
                <c:pt idx="17">
                  <c:v>-25000.0</c:v>
                </c:pt>
                <c:pt idx="18">
                  <c:v>-25000.0</c:v>
                </c:pt>
                <c:pt idx="19">
                  <c:v>-25000.0</c:v>
                </c:pt>
                <c:pt idx="20">
                  <c:v>75000.0</c:v>
                </c:pt>
                <c:pt idx="21">
                  <c:v>75000.0</c:v>
                </c:pt>
                <c:pt idx="22">
                  <c:v>75000.0</c:v>
                </c:pt>
                <c:pt idx="23">
                  <c:v>75000.0</c:v>
                </c:pt>
                <c:pt idx="24">
                  <c:v>75000.0</c:v>
                </c:pt>
                <c:pt idx="25">
                  <c:v>75000.0</c:v>
                </c:pt>
                <c:pt idx="26">
                  <c:v>75000.0</c:v>
                </c:pt>
                <c:pt idx="27">
                  <c:v>75000.0</c:v>
                </c:pt>
                <c:pt idx="28">
                  <c:v>75000.0</c:v>
                </c:pt>
                <c:pt idx="29">
                  <c:v>75000.0</c:v>
                </c:pt>
                <c:pt idx="30">
                  <c:v>75000.0</c:v>
                </c:pt>
                <c:pt idx="31">
                  <c:v>75000.0</c:v>
                </c:pt>
                <c:pt idx="32">
                  <c:v>75000.0</c:v>
                </c:pt>
                <c:pt idx="33">
                  <c:v>75000.0</c:v>
                </c:pt>
                <c:pt idx="34">
                  <c:v>75000.0</c:v>
                </c:pt>
                <c:pt idx="35">
                  <c:v>75000.0</c:v>
                </c:pt>
                <c:pt idx="36">
                  <c:v>75000.0</c:v>
                </c:pt>
                <c:pt idx="37">
                  <c:v>75000.0</c:v>
                </c:pt>
                <c:pt idx="38">
                  <c:v>75000.0</c:v>
                </c:pt>
                <c:pt idx="39">
                  <c:v>75000.0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269272"/>
        <c:axId val="2109272216"/>
      </c:barChart>
      <c:catAx>
        <c:axId val="2109269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272216"/>
        <c:crosses val="autoZero"/>
        <c:auto val="1"/>
        <c:lblAlgn val="ctr"/>
        <c:lblOffset val="100"/>
        <c:noMultiLvlLbl val="0"/>
      </c:catAx>
      <c:valAx>
        <c:axId val="2109272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9269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Calculation #4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Calculations!$K$10</c:f>
              <c:strCache>
                <c:ptCount val="1"/>
                <c:pt idx="0">
                  <c:v>Spend</c:v>
                </c:pt>
              </c:strCache>
            </c:strRef>
          </c:tx>
          <c:invertIfNegative val="0"/>
          <c:val>
            <c:numRef>
              <c:f>Calculations!$K$11:$K$50</c:f>
              <c:numCache>
                <c:formatCode>#,##0</c:formatCode>
                <c:ptCount val="40"/>
                <c:pt idx="0">
                  <c:v>25000.0</c:v>
                </c:pt>
                <c:pt idx="1">
                  <c:v>25000.0</c:v>
                </c:pt>
                <c:pt idx="2">
                  <c:v>25000.0</c:v>
                </c:pt>
                <c:pt idx="3">
                  <c:v>25000.0</c:v>
                </c:pt>
                <c:pt idx="4">
                  <c:v>25000.0</c:v>
                </c:pt>
                <c:pt idx="5">
                  <c:v>25000.0</c:v>
                </c:pt>
                <c:pt idx="6">
                  <c:v>25000.0</c:v>
                </c:pt>
                <c:pt idx="7">
                  <c:v>25000.0</c:v>
                </c:pt>
                <c:pt idx="8">
                  <c:v>25000.0</c:v>
                </c:pt>
                <c:pt idx="9">
                  <c:v>25000.0</c:v>
                </c:pt>
                <c:pt idx="10">
                  <c:v>25000.0</c:v>
                </c:pt>
                <c:pt idx="11">
                  <c:v>25000.0</c:v>
                </c:pt>
                <c:pt idx="12">
                  <c:v>25000.0</c:v>
                </c:pt>
                <c:pt idx="13">
                  <c:v>25000.0</c:v>
                </c:pt>
                <c:pt idx="14">
                  <c:v>25000.0</c:v>
                </c:pt>
                <c:pt idx="15">
                  <c:v>25000.0</c:v>
                </c:pt>
                <c:pt idx="16">
                  <c:v>25000.0</c:v>
                </c:pt>
                <c:pt idx="17">
                  <c:v>25000.0</c:v>
                </c:pt>
                <c:pt idx="18">
                  <c:v>25000.0</c:v>
                </c:pt>
                <c:pt idx="19">
                  <c:v>25000.0</c:v>
                </c:pt>
                <c:pt idx="20">
                  <c:v>25000.0</c:v>
                </c:pt>
                <c:pt idx="21">
                  <c:v>25000.0</c:v>
                </c:pt>
                <c:pt idx="22">
                  <c:v>25000.0</c:v>
                </c:pt>
                <c:pt idx="23">
                  <c:v>25000.0</c:v>
                </c:pt>
                <c:pt idx="24">
                  <c:v>25000.0</c:v>
                </c:pt>
                <c:pt idx="25">
                  <c:v>25000.0</c:v>
                </c:pt>
                <c:pt idx="26">
                  <c:v>25000.0</c:v>
                </c:pt>
                <c:pt idx="27">
                  <c:v>25000.0</c:v>
                </c:pt>
                <c:pt idx="28">
                  <c:v>25000.0</c:v>
                </c:pt>
                <c:pt idx="29">
                  <c:v>25000.0</c:v>
                </c:pt>
                <c:pt idx="30">
                  <c:v>25000.0</c:v>
                </c:pt>
                <c:pt idx="31">
                  <c:v>25000.0</c:v>
                </c:pt>
                <c:pt idx="32">
                  <c:v>25000.0</c:v>
                </c:pt>
                <c:pt idx="33">
                  <c:v>25000.0</c:v>
                </c:pt>
                <c:pt idx="34">
                  <c:v>25000.0</c:v>
                </c:pt>
                <c:pt idx="35">
                  <c:v>25000.0</c:v>
                </c:pt>
                <c:pt idx="36">
                  <c:v>25000.0</c:v>
                </c:pt>
                <c:pt idx="37">
                  <c:v>25000.0</c:v>
                </c:pt>
                <c:pt idx="38">
                  <c:v>25000.0</c:v>
                </c:pt>
                <c:pt idx="39">
                  <c:v>25000.0</c:v>
                </c:pt>
              </c:numCache>
            </c:numRef>
          </c:val>
        </c:ser>
        <c:ser>
          <c:idx val="1"/>
          <c:order val="1"/>
          <c:tx>
            <c:strRef>
              <c:f>Calculations!$L$10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val>
            <c:numRef>
              <c:f>Calculations!$L$11:$L$50</c:f>
              <c:numCache>
                <c:formatCode>#,##0</c:formatCode>
                <c:ptCount val="40"/>
                <c:pt idx="1">
                  <c:v>50000.0</c:v>
                </c:pt>
                <c:pt idx="2">
                  <c:v>50000.0</c:v>
                </c:pt>
                <c:pt idx="3">
                  <c:v>50000.0</c:v>
                </c:pt>
                <c:pt idx="4">
                  <c:v>50000.0</c:v>
                </c:pt>
                <c:pt idx="5">
                  <c:v>50000.0</c:v>
                </c:pt>
                <c:pt idx="6">
                  <c:v>50000.0</c:v>
                </c:pt>
                <c:pt idx="7">
                  <c:v>50000.0</c:v>
                </c:pt>
                <c:pt idx="8">
                  <c:v>50000.0</c:v>
                </c:pt>
                <c:pt idx="9">
                  <c:v>50000.0</c:v>
                </c:pt>
                <c:pt idx="10">
                  <c:v>50000.0</c:v>
                </c:pt>
                <c:pt idx="11">
                  <c:v>50000.0</c:v>
                </c:pt>
                <c:pt idx="12">
                  <c:v>50000.0</c:v>
                </c:pt>
                <c:pt idx="13">
                  <c:v>50000.0</c:v>
                </c:pt>
                <c:pt idx="14">
                  <c:v>50000.0</c:v>
                </c:pt>
                <c:pt idx="15">
                  <c:v>50000.0</c:v>
                </c:pt>
                <c:pt idx="16">
                  <c:v>50000.0</c:v>
                </c:pt>
                <c:pt idx="17">
                  <c:v>50000.0</c:v>
                </c:pt>
                <c:pt idx="18">
                  <c:v>50000.0</c:v>
                </c:pt>
                <c:pt idx="19">
                  <c:v>50000.0</c:v>
                </c:pt>
                <c:pt idx="20">
                  <c:v>50000.0</c:v>
                </c:pt>
                <c:pt idx="21">
                  <c:v>50000.0</c:v>
                </c:pt>
                <c:pt idx="22">
                  <c:v>50000.0</c:v>
                </c:pt>
                <c:pt idx="23">
                  <c:v>50000.0</c:v>
                </c:pt>
                <c:pt idx="24">
                  <c:v>50000.0</c:v>
                </c:pt>
                <c:pt idx="25">
                  <c:v>50000.0</c:v>
                </c:pt>
                <c:pt idx="26">
                  <c:v>50000.0</c:v>
                </c:pt>
                <c:pt idx="27">
                  <c:v>50000.0</c:v>
                </c:pt>
                <c:pt idx="28">
                  <c:v>50000.0</c:v>
                </c:pt>
                <c:pt idx="29">
                  <c:v>50000.0</c:v>
                </c:pt>
                <c:pt idx="30">
                  <c:v>50000.0</c:v>
                </c:pt>
                <c:pt idx="31">
                  <c:v>50000.0</c:v>
                </c:pt>
                <c:pt idx="32">
                  <c:v>50000.0</c:v>
                </c:pt>
                <c:pt idx="33">
                  <c:v>50000.0</c:v>
                </c:pt>
                <c:pt idx="34">
                  <c:v>50000.0</c:v>
                </c:pt>
                <c:pt idx="35">
                  <c:v>50000.0</c:v>
                </c:pt>
                <c:pt idx="36">
                  <c:v>50000.0</c:v>
                </c:pt>
                <c:pt idx="37">
                  <c:v>50000.0</c:v>
                </c:pt>
                <c:pt idx="38">
                  <c:v>50000.0</c:v>
                </c:pt>
                <c:pt idx="39">
                  <c:v>100000.0</c:v>
                </c:pt>
              </c:numCache>
            </c:numRef>
          </c:val>
        </c:ser>
        <c:ser>
          <c:idx val="2"/>
          <c:order val="2"/>
          <c:tx>
            <c:strRef>
              <c:f>Calculations!$M$10</c:f>
              <c:strCache>
                <c:ptCount val="1"/>
                <c:pt idx="0">
                  <c:v>Net</c:v>
                </c:pt>
              </c:strCache>
            </c:strRef>
          </c:tx>
          <c:invertIfNegative val="0"/>
          <c:val>
            <c:numRef>
              <c:f>Calculations!$M$11:$M$50</c:f>
              <c:numCache>
                <c:formatCode>#,##0</c:formatCode>
                <c:ptCount val="40"/>
                <c:pt idx="0">
                  <c:v>-25000.0</c:v>
                </c:pt>
                <c:pt idx="1">
                  <c:v>25000.0</c:v>
                </c:pt>
                <c:pt idx="2">
                  <c:v>25000.0</c:v>
                </c:pt>
                <c:pt idx="3">
                  <c:v>25000.0</c:v>
                </c:pt>
                <c:pt idx="4">
                  <c:v>25000.0</c:v>
                </c:pt>
                <c:pt idx="5">
                  <c:v>25000.0</c:v>
                </c:pt>
                <c:pt idx="6">
                  <c:v>25000.0</c:v>
                </c:pt>
                <c:pt idx="7">
                  <c:v>25000.0</c:v>
                </c:pt>
                <c:pt idx="8">
                  <c:v>25000.0</c:v>
                </c:pt>
                <c:pt idx="9">
                  <c:v>25000.0</c:v>
                </c:pt>
                <c:pt idx="10">
                  <c:v>25000.0</c:v>
                </c:pt>
                <c:pt idx="11">
                  <c:v>25000.0</c:v>
                </c:pt>
                <c:pt idx="12">
                  <c:v>25000.0</c:v>
                </c:pt>
                <c:pt idx="13">
                  <c:v>25000.0</c:v>
                </c:pt>
                <c:pt idx="14">
                  <c:v>25000.0</c:v>
                </c:pt>
                <c:pt idx="15">
                  <c:v>25000.0</c:v>
                </c:pt>
                <c:pt idx="16">
                  <c:v>25000.0</c:v>
                </c:pt>
                <c:pt idx="17">
                  <c:v>25000.0</c:v>
                </c:pt>
                <c:pt idx="18">
                  <c:v>25000.0</c:v>
                </c:pt>
                <c:pt idx="19">
                  <c:v>25000.0</c:v>
                </c:pt>
                <c:pt idx="20">
                  <c:v>25000.0</c:v>
                </c:pt>
                <c:pt idx="21">
                  <c:v>25000.0</c:v>
                </c:pt>
                <c:pt idx="22">
                  <c:v>25000.0</c:v>
                </c:pt>
                <c:pt idx="23">
                  <c:v>25000.0</c:v>
                </c:pt>
                <c:pt idx="24">
                  <c:v>25000.0</c:v>
                </c:pt>
                <c:pt idx="25">
                  <c:v>25000.0</c:v>
                </c:pt>
                <c:pt idx="26">
                  <c:v>25000.0</c:v>
                </c:pt>
                <c:pt idx="27">
                  <c:v>25000.0</c:v>
                </c:pt>
                <c:pt idx="28">
                  <c:v>25000.0</c:v>
                </c:pt>
                <c:pt idx="29">
                  <c:v>25000.0</c:v>
                </c:pt>
                <c:pt idx="30">
                  <c:v>25000.0</c:v>
                </c:pt>
                <c:pt idx="31">
                  <c:v>25000.0</c:v>
                </c:pt>
                <c:pt idx="32">
                  <c:v>25000.0</c:v>
                </c:pt>
                <c:pt idx="33">
                  <c:v>25000.0</c:v>
                </c:pt>
                <c:pt idx="34">
                  <c:v>25000.0</c:v>
                </c:pt>
                <c:pt idx="35">
                  <c:v>25000.0</c:v>
                </c:pt>
                <c:pt idx="36">
                  <c:v>25000.0</c:v>
                </c:pt>
                <c:pt idx="37">
                  <c:v>25000.0</c:v>
                </c:pt>
                <c:pt idx="38">
                  <c:v>25000.0</c:v>
                </c:pt>
                <c:pt idx="39">
                  <c:v>75000.0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306104"/>
        <c:axId val="2109309080"/>
      </c:barChart>
      <c:catAx>
        <c:axId val="2109306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309080"/>
        <c:crosses val="autoZero"/>
        <c:auto val="1"/>
        <c:lblAlgn val="ctr"/>
        <c:lblOffset val="100"/>
        <c:noMultiLvlLbl val="0"/>
      </c:catAx>
      <c:valAx>
        <c:axId val="2109309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9306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Increasing NPV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Summary!$B$2</c:f>
              <c:strCache>
                <c:ptCount val="1"/>
                <c:pt idx="0">
                  <c:v>Calculation</c:v>
                </c:pt>
              </c:strCache>
            </c:strRef>
          </c:tx>
          <c:invertIfNegative val="0"/>
          <c:val>
            <c:numRef>
              <c:f>Summary!$B$3:$B$6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Summary!$C$2</c:f>
              <c:strCache>
                <c:ptCount val="1"/>
                <c:pt idx="0">
                  <c:v>NPV</c:v>
                </c:pt>
              </c:strCache>
            </c:strRef>
          </c:tx>
          <c:invertIfNegative val="0"/>
          <c:val>
            <c:numRef>
              <c:f>Summary!$C$3:$C$6</c:f>
              <c:numCache>
                <c:formatCode>[$$-409]#,##0</c:formatCode>
                <c:ptCount val="4"/>
                <c:pt idx="0">
                  <c:v>697699.1356197458</c:v>
                </c:pt>
                <c:pt idx="1">
                  <c:v>774199.0321055371</c:v>
                </c:pt>
                <c:pt idx="2">
                  <c:v>842941.3627142902</c:v>
                </c:pt>
                <c:pt idx="3">
                  <c:v>911896.9387511755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354600"/>
        <c:axId val="2109357576"/>
      </c:barChart>
      <c:catAx>
        <c:axId val="2109354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357576"/>
        <c:crosses val="autoZero"/>
        <c:auto val="1"/>
        <c:lblAlgn val="ctr"/>
        <c:lblOffset val="100"/>
        <c:noMultiLvlLbl val="0"/>
      </c:catAx>
      <c:valAx>
        <c:axId val="2109357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354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78740</xdr:rowOff>
    </xdr:from>
    <xdr:to>
      <xdr:col>6</xdr:col>
      <xdr:colOff>467360</xdr:colOff>
      <xdr:row>18</xdr:row>
      <xdr:rowOff>2540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8740"/>
          <a:ext cx="5328920" cy="383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38100</xdr:rowOff>
    </xdr:from>
    <xdr:to>
      <xdr:col>10</xdr:col>
      <xdr:colOff>101600</xdr:colOff>
      <xdr:row>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467360</xdr:colOff>
      <xdr:row>18</xdr:row>
      <xdr:rowOff>50800</xdr:rowOff>
    </xdr:from>
    <xdr:to>
      <xdr:col>10</xdr:col>
      <xdr:colOff>213360</xdr:colOff>
      <xdr:row>38</xdr:row>
      <xdr:rowOff>111760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447040</xdr:colOff>
      <xdr:row>40</xdr:row>
      <xdr:rowOff>111760</xdr:rowOff>
    </xdr:from>
    <xdr:to>
      <xdr:col>10</xdr:col>
      <xdr:colOff>660400</xdr:colOff>
      <xdr:row>59</xdr:row>
      <xdr:rowOff>172720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538480</xdr:colOff>
      <xdr:row>5</xdr:row>
      <xdr:rowOff>0</xdr:rowOff>
    </xdr:from>
    <xdr:to>
      <xdr:col>10</xdr:col>
      <xdr:colOff>172720</xdr:colOff>
      <xdr:row>19</xdr:row>
      <xdr:rowOff>40640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25" zoomScaleNormal="125" zoomScalePageLayoutView="125" workbookViewId="0">
      <selection activeCell="B15" sqref="B15"/>
    </sheetView>
  </sheetViews>
  <sheetFormatPr baseColWidth="10" defaultRowHeight="15" x14ac:dyDescent="0"/>
  <sheetData>
    <row r="1" spans="1:2" ht="30">
      <c r="A1" s="11" t="s">
        <v>18</v>
      </c>
    </row>
    <row r="2" spans="1:2" ht="25">
      <c r="A2" s="10" t="s">
        <v>20</v>
      </c>
    </row>
    <row r="3" spans="1:2" ht="25">
      <c r="A3" s="10" t="s">
        <v>19</v>
      </c>
    </row>
    <row r="14" spans="1:2">
      <c r="B14" t="s">
        <v>23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opLeftCell="A29" zoomScale="125" zoomScaleNormal="125" zoomScalePageLayoutView="125" workbookViewId="0">
      <selection activeCell="I46" sqref="I46"/>
    </sheetView>
  </sheetViews>
  <sheetFormatPr baseColWidth="10" defaultRowHeight="15" x14ac:dyDescent="0.75"/>
  <cols>
    <col min="1" max="1" width="15.33203125" customWidth="1"/>
    <col min="2" max="2" width="14" bestFit="1" customWidth="1"/>
    <col min="3" max="3" width="12.83203125" bestFit="1" customWidth="1"/>
    <col min="15" max="15" width="12.83203125" bestFit="1" customWidth="1"/>
  </cols>
  <sheetData>
    <row r="1" spans="1:16384">
      <c r="A1" t="s">
        <v>0</v>
      </c>
      <c r="B1" s="2">
        <v>1000000</v>
      </c>
    </row>
    <row r="2" spans="1:16384">
      <c r="A2" t="s">
        <v>2</v>
      </c>
      <c r="B2" s="2">
        <v>25000</v>
      </c>
      <c r="D2" t="s">
        <v>6</v>
      </c>
    </row>
    <row r="3" spans="1:16384">
      <c r="A3" t="s">
        <v>3</v>
      </c>
      <c r="B3">
        <f>B1/B2</f>
        <v>40</v>
      </c>
      <c r="D3" t="s">
        <v>8</v>
      </c>
      <c r="E3">
        <f>(B1/B5)-1</f>
        <v>-0.5</v>
      </c>
    </row>
    <row r="4" spans="1:16384">
      <c r="A4" t="s">
        <v>4</v>
      </c>
      <c r="B4">
        <f>B3/12</f>
        <v>3.3333333333333335</v>
      </c>
    </row>
    <row r="5" spans="1:16384">
      <c r="A5" s="1" t="s">
        <v>7</v>
      </c>
      <c r="B5" s="1">
        <v>2000000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f>SUM(O11:O50)</f>
        <v>2000427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>
      <c r="A6" t="s">
        <v>11</v>
      </c>
      <c r="B6" s="4">
        <f>C6</f>
        <v>4.1666666666666666E-3</v>
      </c>
      <c r="C6" s="4">
        <f>5%/12</f>
        <v>4.1666666666666666E-3</v>
      </c>
      <c r="N6" t="s">
        <v>17</v>
      </c>
      <c r="O6">
        <v>2647</v>
      </c>
    </row>
    <row r="9" spans="1:16384">
      <c r="B9" s="3" t="s">
        <v>9</v>
      </c>
      <c r="C9" s="3"/>
      <c r="D9" s="5"/>
      <c r="E9" s="3" t="s">
        <v>14</v>
      </c>
      <c r="F9" s="3"/>
      <c r="G9" s="3"/>
      <c r="H9" s="8" t="s">
        <v>15</v>
      </c>
      <c r="I9" s="3"/>
      <c r="J9" s="3"/>
      <c r="K9" s="8" t="s">
        <v>16</v>
      </c>
      <c r="L9" s="3"/>
      <c r="M9" s="3"/>
      <c r="N9" s="8" t="s">
        <v>21</v>
      </c>
      <c r="O9" s="3"/>
      <c r="P9" s="3"/>
    </row>
    <row r="10" spans="1:16384">
      <c r="A10" t="s">
        <v>1</v>
      </c>
      <c r="B10" s="3" t="s">
        <v>5</v>
      </c>
      <c r="C10" s="3" t="s">
        <v>7</v>
      </c>
      <c r="D10" s="5" t="s">
        <v>10</v>
      </c>
      <c r="E10" s="3" t="s">
        <v>5</v>
      </c>
      <c r="F10" s="3" t="s">
        <v>7</v>
      </c>
      <c r="G10" s="3" t="s">
        <v>10</v>
      </c>
      <c r="H10" s="8" t="s">
        <v>5</v>
      </c>
      <c r="I10" s="3" t="s">
        <v>7</v>
      </c>
      <c r="J10" s="3" t="s">
        <v>10</v>
      </c>
      <c r="K10" s="8" t="s">
        <v>5</v>
      </c>
      <c r="L10" s="3" t="s">
        <v>7</v>
      </c>
      <c r="M10" s="3" t="s">
        <v>10</v>
      </c>
      <c r="N10" s="8" t="s">
        <v>5</v>
      </c>
      <c r="O10" s="3" t="s">
        <v>7</v>
      </c>
      <c r="P10" s="3" t="s">
        <v>10</v>
      </c>
    </row>
    <row r="11" spans="1:16384">
      <c r="A11">
        <v>1</v>
      </c>
      <c r="B11" s="3">
        <f>B1</f>
        <v>1000000</v>
      </c>
      <c r="C11" s="3"/>
      <c r="D11" s="5">
        <f>C11-B11</f>
        <v>-1000000</v>
      </c>
      <c r="E11" s="3">
        <f>B2</f>
        <v>25000</v>
      </c>
      <c r="F11" s="3"/>
      <c r="G11" s="3">
        <f>F11-E11</f>
        <v>-25000</v>
      </c>
      <c r="H11" s="8">
        <f>B2</f>
        <v>25000</v>
      </c>
      <c r="I11" s="3"/>
      <c r="J11" s="3">
        <f>I11-H11</f>
        <v>-25000</v>
      </c>
      <c r="K11" s="8">
        <f>B2</f>
        <v>25000</v>
      </c>
      <c r="L11" s="3"/>
      <c r="M11" s="3">
        <f>L11-K11</f>
        <v>-25000</v>
      </c>
      <c r="N11" s="8">
        <f>1:1+B2</f>
        <v>25000</v>
      </c>
      <c r="O11" s="3"/>
      <c r="P11" s="3">
        <f>O11-N11</f>
        <v>-25000</v>
      </c>
    </row>
    <row r="12" spans="1:16384">
      <c r="A12">
        <v>2</v>
      </c>
      <c r="B12" s="3"/>
      <c r="C12" s="3"/>
      <c r="D12" s="5">
        <f t="shared" ref="D12:D50" si="0">C12-B12</f>
        <v>0</v>
      </c>
      <c r="E12" s="3">
        <f>E11</f>
        <v>25000</v>
      </c>
      <c r="G12" s="3">
        <f t="shared" ref="G12:G50" si="1">F12-E12</f>
        <v>-25000</v>
      </c>
      <c r="H12" s="8">
        <f>H11</f>
        <v>25000</v>
      </c>
      <c r="J12" s="3">
        <f t="shared" ref="J12:J50" si="2">I12-H12</f>
        <v>-25000</v>
      </c>
      <c r="K12" s="8">
        <f>K11</f>
        <v>25000</v>
      </c>
      <c r="L12" s="3">
        <v>50000</v>
      </c>
      <c r="M12" s="3">
        <f t="shared" ref="M12:M50" si="3">L12-K12</f>
        <v>25000</v>
      </c>
      <c r="N12" s="8">
        <f>N11</f>
        <v>25000</v>
      </c>
      <c r="O12" s="3">
        <v>1000</v>
      </c>
      <c r="P12" s="3">
        <f t="shared" ref="P12:P50" si="4">O12-N12</f>
        <v>-24000</v>
      </c>
    </row>
    <row r="13" spans="1:16384">
      <c r="A13">
        <v>3</v>
      </c>
      <c r="B13" s="3"/>
      <c r="C13" s="3"/>
      <c r="D13" s="5">
        <f t="shared" si="0"/>
        <v>0</v>
      </c>
      <c r="E13" s="3">
        <f t="shared" ref="E13:E50" si="5">E12</f>
        <v>25000</v>
      </c>
      <c r="G13" s="3">
        <f t="shared" si="1"/>
        <v>-25000</v>
      </c>
      <c r="H13" s="8">
        <f t="shared" ref="H13:H50" si="6">H12</f>
        <v>25000</v>
      </c>
      <c r="J13" s="3">
        <f t="shared" si="2"/>
        <v>-25000</v>
      </c>
      <c r="K13" s="8">
        <f t="shared" ref="K13:K50" si="7">K12</f>
        <v>25000</v>
      </c>
      <c r="L13" s="3">
        <v>50000</v>
      </c>
      <c r="M13" s="3">
        <f t="shared" si="3"/>
        <v>25000</v>
      </c>
      <c r="N13" s="8">
        <f t="shared" ref="N13:N50" si="8">N12</f>
        <v>25000</v>
      </c>
      <c r="O13" s="3">
        <f>O12+O$6</f>
        <v>3647</v>
      </c>
      <c r="P13" s="3">
        <f t="shared" si="4"/>
        <v>-21353</v>
      </c>
    </row>
    <row r="14" spans="1:16384">
      <c r="A14">
        <v>4</v>
      </c>
      <c r="B14" s="3"/>
      <c r="C14" s="3"/>
      <c r="D14" s="5">
        <f t="shared" si="0"/>
        <v>0</v>
      </c>
      <c r="E14" s="3">
        <f t="shared" si="5"/>
        <v>25000</v>
      </c>
      <c r="G14" s="3">
        <f t="shared" si="1"/>
        <v>-25000</v>
      </c>
      <c r="H14" s="8">
        <f t="shared" si="6"/>
        <v>25000</v>
      </c>
      <c r="J14" s="3">
        <f t="shared" si="2"/>
        <v>-25000</v>
      </c>
      <c r="K14" s="8">
        <f t="shared" si="7"/>
        <v>25000</v>
      </c>
      <c r="L14" s="3">
        <v>50000</v>
      </c>
      <c r="M14" s="3">
        <f t="shared" si="3"/>
        <v>25000</v>
      </c>
      <c r="N14" s="8">
        <f t="shared" si="8"/>
        <v>25000</v>
      </c>
      <c r="O14" s="3">
        <f t="shared" ref="O14:O50" si="9">O13+O$6</f>
        <v>6294</v>
      </c>
      <c r="P14" s="3">
        <f t="shared" si="4"/>
        <v>-18706</v>
      </c>
    </row>
    <row r="15" spans="1:16384">
      <c r="A15">
        <v>5</v>
      </c>
      <c r="B15" s="3"/>
      <c r="C15" s="3"/>
      <c r="D15" s="5">
        <f t="shared" si="0"/>
        <v>0</v>
      </c>
      <c r="E15" s="3">
        <f t="shared" si="5"/>
        <v>25000</v>
      </c>
      <c r="G15" s="3">
        <f t="shared" si="1"/>
        <v>-25000</v>
      </c>
      <c r="H15" s="8">
        <f t="shared" si="6"/>
        <v>25000</v>
      </c>
      <c r="J15" s="3">
        <f t="shared" si="2"/>
        <v>-25000</v>
      </c>
      <c r="K15" s="8">
        <f t="shared" si="7"/>
        <v>25000</v>
      </c>
      <c r="L15" s="3">
        <v>50000</v>
      </c>
      <c r="M15" s="3">
        <f t="shared" si="3"/>
        <v>25000</v>
      </c>
      <c r="N15" s="8">
        <f t="shared" si="8"/>
        <v>25000</v>
      </c>
      <c r="O15" s="3">
        <f t="shared" si="9"/>
        <v>8941</v>
      </c>
      <c r="P15" s="3">
        <f t="shared" si="4"/>
        <v>-16059</v>
      </c>
    </row>
    <row r="16" spans="1:16384">
      <c r="A16">
        <v>6</v>
      </c>
      <c r="B16" s="3"/>
      <c r="C16" s="3"/>
      <c r="D16" s="5">
        <f t="shared" si="0"/>
        <v>0</v>
      </c>
      <c r="E16" s="3">
        <f t="shared" si="5"/>
        <v>25000</v>
      </c>
      <c r="G16" s="3">
        <f t="shared" si="1"/>
        <v>-25000</v>
      </c>
      <c r="H16" s="8">
        <f t="shared" si="6"/>
        <v>25000</v>
      </c>
      <c r="J16" s="3">
        <f t="shared" si="2"/>
        <v>-25000</v>
      </c>
      <c r="K16" s="8">
        <f t="shared" si="7"/>
        <v>25000</v>
      </c>
      <c r="L16" s="3">
        <v>50000</v>
      </c>
      <c r="M16" s="3">
        <f t="shared" si="3"/>
        <v>25000</v>
      </c>
      <c r="N16" s="8">
        <f t="shared" si="8"/>
        <v>25000</v>
      </c>
      <c r="O16" s="3">
        <f t="shared" si="9"/>
        <v>11588</v>
      </c>
      <c r="P16" s="3">
        <f t="shared" si="4"/>
        <v>-13412</v>
      </c>
    </row>
    <row r="17" spans="1:16">
      <c r="A17">
        <v>7</v>
      </c>
      <c r="B17" s="3"/>
      <c r="C17" s="3"/>
      <c r="D17" s="5">
        <f t="shared" si="0"/>
        <v>0</v>
      </c>
      <c r="E17" s="3">
        <f t="shared" si="5"/>
        <v>25000</v>
      </c>
      <c r="G17" s="3">
        <f t="shared" si="1"/>
        <v>-25000</v>
      </c>
      <c r="H17" s="8">
        <f t="shared" si="6"/>
        <v>25000</v>
      </c>
      <c r="J17" s="3">
        <f t="shared" si="2"/>
        <v>-25000</v>
      </c>
      <c r="K17" s="8">
        <f t="shared" si="7"/>
        <v>25000</v>
      </c>
      <c r="L17" s="3">
        <v>50000</v>
      </c>
      <c r="M17" s="3">
        <f t="shared" si="3"/>
        <v>25000</v>
      </c>
      <c r="N17" s="8">
        <f t="shared" si="8"/>
        <v>25000</v>
      </c>
      <c r="O17" s="3">
        <f t="shared" si="9"/>
        <v>14235</v>
      </c>
      <c r="P17" s="3">
        <f t="shared" si="4"/>
        <v>-10765</v>
      </c>
    </row>
    <row r="18" spans="1:16">
      <c r="A18">
        <v>8</v>
      </c>
      <c r="B18" s="3"/>
      <c r="C18" s="3"/>
      <c r="D18" s="5">
        <f t="shared" si="0"/>
        <v>0</v>
      </c>
      <c r="E18" s="3">
        <f t="shared" si="5"/>
        <v>25000</v>
      </c>
      <c r="G18" s="3">
        <f t="shared" si="1"/>
        <v>-25000</v>
      </c>
      <c r="H18" s="8">
        <f t="shared" si="6"/>
        <v>25000</v>
      </c>
      <c r="J18" s="3">
        <f t="shared" si="2"/>
        <v>-25000</v>
      </c>
      <c r="K18" s="8">
        <f t="shared" si="7"/>
        <v>25000</v>
      </c>
      <c r="L18" s="3">
        <v>50000</v>
      </c>
      <c r="M18" s="3">
        <f t="shared" si="3"/>
        <v>25000</v>
      </c>
      <c r="N18" s="8">
        <f t="shared" si="8"/>
        <v>25000</v>
      </c>
      <c r="O18" s="3">
        <f t="shared" si="9"/>
        <v>16882</v>
      </c>
      <c r="P18" s="3">
        <f t="shared" si="4"/>
        <v>-8118</v>
      </c>
    </row>
    <row r="19" spans="1:16">
      <c r="A19">
        <v>9</v>
      </c>
      <c r="B19" s="3"/>
      <c r="C19" s="3"/>
      <c r="D19" s="5">
        <f t="shared" si="0"/>
        <v>0</v>
      </c>
      <c r="E19" s="3">
        <f t="shared" si="5"/>
        <v>25000</v>
      </c>
      <c r="G19" s="3">
        <f t="shared" si="1"/>
        <v>-25000</v>
      </c>
      <c r="H19" s="8">
        <f t="shared" si="6"/>
        <v>25000</v>
      </c>
      <c r="J19" s="3">
        <f t="shared" si="2"/>
        <v>-25000</v>
      </c>
      <c r="K19" s="8">
        <f t="shared" si="7"/>
        <v>25000</v>
      </c>
      <c r="L19" s="3">
        <v>50000</v>
      </c>
      <c r="M19" s="3">
        <f t="shared" si="3"/>
        <v>25000</v>
      </c>
      <c r="N19" s="8">
        <f t="shared" si="8"/>
        <v>25000</v>
      </c>
      <c r="O19" s="3">
        <f t="shared" si="9"/>
        <v>19529</v>
      </c>
      <c r="P19" s="3">
        <f t="shared" si="4"/>
        <v>-5471</v>
      </c>
    </row>
    <row r="20" spans="1:16">
      <c r="A20">
        <v>10</v>
      </c>
      <c r="B20" s="3"/>
      <c r="C20" s="3"/>
      <c r="D20" s="5">
        <f t="shared" si="0"/>
        <v>0</v>
      </c>
      <c r="E20" s="3">
        <f t="shared" si="5"/>
        <v>25000</v>
      </c>
      <c r="G20" s="3">
        <f t="shared" si="1"/>
        <v>-25000</v>
      </c>
      <c r="H20" s="8">
        <f t="shared" si="6"/>
        <v>25000</v>
      </c>
      <c r="J20" s="3">
        <f t="shared" si="2"/>
        <v>-25000</v>
      </c>
      <c r="K20" s="8">
        <f t="shared" si="7"/>
        <v>25000</v>
      </c>
      <c r="L20" s="3">
        <v>50000</v>
      </c>
      <c r="M20" s="3">
        <f t="shared" si="3"/>
        <v>25000</v>
      </c>
      <c r="N20" s="8">
        <f t="shared" si="8"/>
        <v>25000</v>
      </c>
      <c r="O20" s="3">
        <f t="shared" si="9"/>
        <v>22176</v>
      </c>
      <c r="P20" s="3">
        <f t="shared" si="4"/>
        <v>-2824</v>
      </c>
    </row>
    <row r="21" spans="1:16">
      <c r="A21">
        <v>11</v>
      </c>
      <c r="B21" s="3"/>
      <c r="C21" s="3"/>
      <c r="D21" s="5">
        <f t="shared" si="0"/>
        <v>0</v>
      </c>
      <c r="E21" s="3">
        <f t="shared" si="5"/>
        <v>25000</v>
      </c>
      <c r="G21" s="3">
        <f t="shared" si="1"/>
        <v>-25000</v>
      </c>
      <c r="H21" s="8">
        <f t="shared" si="6"/>
        <v>25000</v>
      </c>
      <c r="J21" s="3">
        <f t="shared" si="2"/>
        <v>-25000</v>
      </c>
      <c r="K21" s="8">
        <f t="shared" si="7"/>
        <v>25000</v>
      </c>
      <c r="L21" s="3">
        <v>50000</v>
      </c>
      <c r="M21" s="3">
        <f t="shared" si="3"/>
        <v>25000</v>
      </c>
      <c r="N21" s="8">
        <f t="shared" si="8"/>
        <v>25000</v>
      </c>
      <c r="O21" s="3">
        <f t="shared" si="9"/>
        <v>24823</v>
      </c>
      <c r="P21" s="3">
        <f t="shared" si="4"/>
        <v>-177</v>
      </c>
    </row>
    <row r="22" spans="1:16">
      <c r="A22">
        <v>12</v>
      </c>
      <c r="B22" s="3"/>
      <c r="C22" s="3"/>
      <c r="D22" s="5">
        <f t="shared" si="0"/>
        <v>0</v>
      </c>
      <c r="E22" s="3">
        <f t="shared" si="5"/>
        <v>25000</v>
      </c>
      <c r="G22" s="3">
        <f t="shared" si="1"/>
        <v>-25000</v>
      </c>
      <c r="H22" s="8">
        <f t="shared" si="6"/>
        <v>25000</v>
      </c>
      <c r="J22" s="3">
        <f t="shared" si="2"/>
        <v>-25000</v>
      </c>
      <c r="K22" s="8">
        <f t="shared" si="7"/>
        <v>25000</v>
      </c>
      <c r="L22" s="3">
        <v>50000</v>
      </c>
      <c r="M22" s="3">
        <f t="shared" si="3"/>
        <v>25000</v>
      </c>
      <c r="N22" s="8">
        <f t="shared" si="8"/>
        <v>25000</v>
      </c>
      <c r="O22" s="3">
        <f t="shared" si="9"/>
        <v>27470</v>
      </c>
      <c r="P22" s="3">
        <f t="shared" si="4"/>
        <v>2470</v>
      </c>
    </row>
    <row r="23" spans="1:16">
      <c r="A23">
        <v>13</v>
      </c>
      <c r="B23" s="3"/>
      <c r="C23" s="3"/>
      <c r="D23" s="5">
        <f t="shared" si="0"/>
        <v>0</v>
      </c>
      <c r="E23" s="3">
        <f t="shared" si="5"/>
        <v>25000</v>
      </c>
      <c r="G23" s="3">
        <f t="shared" si="1"/>
        <v>-25000</v>
      </c>
      <c r="H23" s="8">
        <f t="shared" si="6"/>
        <v>25000</v>
      </c>
      <c r="J23" s="3">
        <f t="shared" si="2"/>
        <v>-25000</v>
      </c>
      <c r="K23" s="8">
        <f t="shared" si="7"/>
        <v>25000</v>
      </c>
      <c r="L23" s="3">
        <v>50000</v>
      </c>
      <c r="M23" s="3">
        <f t="shared" si="3"/>
        <v>25000</v>
      </c>
      <c r="N23" s="8">
        <f t="shared" si="8"/>
        <v>25000</v>
      </c>
      <c r="O23" s="3">
        <f t="shared" si="9"/>
        <v>30117</v>
      </c>
      <c r="P23" s="3">
        <f t="shared" si="4"/>
        <v>5117</v>
      </c>
    </row>
    <row r="24" spans="1:16">
      <c r="A24">
        <v>14</v>
      </c>
      <c r="B24" s="3"/>
      <c r="C24" s="3"/>
      <c r="D24" s="5">
        <f t="shared" si="0"/>
        <v>0</v>
      </c>
      <c r="E24" s="3">
        <f t="shared" si="5"/>
        <v>25000</v>
      </c>
      <c r="G24" s="3">
        <f t="shared" si="1"/>
        <v>-25000</v>
      </c>
      <c r="H24" s="8">
        <f t="shared" si="6"/>
        <v>25000</v>
      </c>
      <c r="J24" s="3">
        <f t="shared" si="2"/>
        <v>-25000</v>
      </c>
      <c r="K24" s="8">
        <f t="shared" si="7"/>
        <v>25000</v>
      </c>
      <c r="L24" s="3">
        <v>50000</v>
      </c>
      <c r="M24" s="3">
        <f t="shared" si="3"/>
        <v>25000</v>
      </c>
      <c r="N24" s="8">
        <f t="shared" si="8"/>
        <v>25000</v>
      </c>
      <c r="O24" s="3">
        <f t="shared" si="9"/>
        <v>32764</v>
      </c>
      <c r="P24" s="3">
        <f t="shared" si="4"/>
        <v>7764</v>
      </c>
    </row>
    <row r="25" spans="1:16">
      <c r="A25">
        <v>15</v>
      </c>
      <c r="B25" s="3"/>
      <c r="C25" s="3"/>
      <c r="D25" s="5">
        <f t="shared" si="0"/>
        <v>0</v>
      </c>
      <c r="E25" s="3">
        <f t="shared" si="5"/>
        <v>25000</v>
      </c>
      <c r="G25" s="3">
        <f t="shared" si="1"/>
        <v>-25000</v>
      </c>
      <c r="H25" s="8">
        <f t="shared" si="6"/>
        <v>25000</v>
      </c>
      <c r="J25" s="3">
        <f t="shared" si="2"/>
        <v>-25000</v>
      </c>
      <c r="K25" s="8">
        <f t="shared" si="7"/>
        <v>25000</v>
      </c>
      <c r="L25" s="3">
        <v>50000</v>
      </c>
      <c r="M25" s="3">
        <f t="shared" si="3"/>
        <v>25000</v>
      </c>
      <c r="N25" s="8">
        <f t="shared" si="8"/>
        <v>25000</v>
      </c>
      <c r="O25" s="3">
        <f t="shared" si="9"/>
        <v>35411</v>
      </c>
      <c r="P25" s="3">
        <f t="shared" si="4"/>
        <v>10411</v>
      </c>
    </row>
    <row r="26" spans="1:16">
      <c r="A26">
        <v>16</v>
      </c>
      <c r="B26" s="3"/>
      <c r="C26" s="3"/>
      <c r="D26" s="5">
        <f t="shared" si="0"/>
        <v>0</v>
      </c>
      <c r="E26" s="3">
        <f t="shared" si="5"/>
        <v>25000</v>
      </c>
      <c r="G26" s="3">
        <f t="shared" si="1"/>
        <v>-25000</v>
      </c>
      <c r="H26" s="8">
        <f t="shared" si="6"/>
        <v>25000</v>
      </c>
      <c r="J26" s="3">
        <f t="shared" si="2"/>
        <v>-25000</v>
      </c>
      <c r="K26" s="8">
        <f t="shared" si="7"/>
        <v>25000</v>
      </c>
      <c r="L26" s="3">
        <v>50000</v>
      </c>
      <c r="M26" s="3">
        <f t="shared" si="3"/>
        <v>25000</v>
      </c>
      <c r="N26" s="8">
        <f t="shared" si="8"/>
        <v>25000</v>
      </c>
      <c r="O26" s="3">
        <f t="shared" si="9"/>
        <v>38058</v>
      </c>
      <c r="P26" s="3">
        <f t="shared" si="4"/>
        <v>13058</v>
      </c>
    </row>
    <row r="27" spans="1:16">
      <c r="A27">
        <v>17</v>
      </c>
      <c r="B27" s="3"/>
      <c r="C27" s="3"/>
      <c r="D27" s="5">
        <f t="shared" si="0"/>
        <v>0</v>
      </c>
      <c r="E27" s="3">
        <f t="shared" si="5"/>
        <v>25000</v>
      </c>
      <c r="G27" s="3">
        <f t="shared" si="1"/>
        <v>-25000</v>
      </c>
      <c r="H27" s="8">
        <f t="shared" si="6"/>
        <v>25000</v>
      </c>
      <c r="J27" s="3">
        <f t="shared" si="2"/>
        <v>-25000</v>
      </c>
      <c r="K27" s="8">
        <f t="shared" si="7"/>
        <v>25000</v>
      </c>
      <c r="L27" s="3">
        <v>50000</v>
      </c>
      <c r="M27" s="3">
        <f t="shared" si="3"/>
        <v>25000</v>
      </c>
      <c r="N27" s="8">
        <f t="shared" si="8"/>
        <v>25000</v>
      </c>
      <c r="O27" s="3">
        <f t="shared" si="9"/>
        <v>40705</v>
      </c>
      <c r="P27" s="3">
        <f t="shared" si="4"/>
        <v>15705</v>
      </c>
    </row>
    <row r="28" spans="1:16">
      <c r="A28">
        <v>18</v>
      </c>
      <c r="B28" s="3"/>
      <c r="C28" s="3"/>
      <c r="D28" s="5">
        <f t="shared" si="0"/>
        <v>0</v>
      </c>
      <c r="E28" s="3">
        <f t="shared" si="5"/>
        <v>25000</v>
      </c>
      <c r="G28" s="3">
        <f t="shared" si="1"/>
        <v>-25000</v>
      </c>
      <c r="H28" s="8">
        <f t="shared" si="6"/>
        <v>25000</v>
      </c>
      <c r="J28" s="3">
        <f t="shared" si="2"/>
        <v>-25000</v>
      </c>
      <c r="K28" s="8">
        <f t="shared" si="7"/>
        <v>25000</v>
      </c>
      <c r="L28" s="3">
        <v>50000</v>
      </c>
      <c r="M28" s="3">
        <f t="shared" si="3"/>
        <v>25000</v>
      </c>
      <c r="N28" s="8">
        <f t="shared" si="8"/>
        <v>25000</v>
      </c>
      <c r="O28" s="3">
        <f t="shared" si="9"/>
        <v>43352</v>
      </c>
      <c r="P28" s="3">
        <f t="shared" si="4"/>
        <v>18352</v>
      </c>
    </row>
    <row r="29" spans="1:16">
      <c r="A29">
        <v>19</v>
      </c>
      <c r="B29" s="3"/>
      <c r="C29" s="3"/>
      <c r="D29" s="5">
        <f t="shared" si="0"/>
        <v>0</v>
      </c>
      <c r="E29" s="3">
        <f t="shared" si="5"/>
        <v>25000</v>
      </c>
      <c r="G29" s="3">
        <f t="shared" si="1"/>
        <v>-25000</v>
      </c>
      <c r="H29" s="8">
        <f t="shared" si="6"/>
        <v>25000</v>
      </c>
      <c r="J29" s="3">
        <f t="shared" si="2"/>
        <v>-25000</v>
      </c>
      <c r="K29" s="8">
        <f t="shared" si="7"/>
        <v>25000</v>
      </c>
      <c r="L29" s="3">
        <v>50000</v>
      </c>
      <c r="M29" s="3">
        <f t="shared" si="3"/>
        <v>25000</v>
      </c>
      <c r="N29" s="8">
        <f t="shared" si="8"/>
        <v>25000</v>
      </c>
      <c r="O29" s="3">
        <f t="shared" si="9"/>
        <v>45999</v>
      </c>
      <c r="P29" s="3">
        <f t="shared" si="4"/>
        <v>20999</v>
      </c>
    </row>
    <row r="30" spans="1:16">
      <c r="A30">
        <v>20</v>
      </c>
      <c r="B30" s="3"/>
      <c r="C30" s="3"/>
      <c r="D30" s="5">
        <f t="shared" si="0"/>
        <v>0</v>
      </c>
      <c r="E30" s="3">
        <f t="shared" si="5"/>
        <v>25000</v>
      </c>
      <c r="G30" s="3">
        <f t="shared" si="1"/>
        <v>-25000</v>
      </c>
      <c r="H30" s="8">
        <f t="shared" si="6"/>
        <v>25000</v>
      </c>
      <c r="J30" s="3">
        <f t="shared" si="2"/>
        <v>-25000</v>
      </c>
      <c r="K30" s="8">
        <f t="shared" si="7"/>
        <v>25000</v>
      </c>
      <c r="L30" s="3">
        <v>50000</v>
      </c>
      <c r="M30" s="3">
        <f t="shared" si="3"/>
        <v>25000</v>
      </c>
      <c r="N30" s="8">
        <f t="shared" si="8"/>
        <v>25000</v>
      </c>
      <c r="O30" s="3">
        <f t="shared" si="9"/>
        <v>48646</v>
      </c>
      <c r="P30" s="3">
        <f t="shared" si="4"/>
        <v>23646</v>
      </c>
    </row>
    <row r="31" spans="1:16">
      <c r="A31">
        <v>21</v>
      </c>
      <c r="B31" s="3"/>
      <c r="C31" s="3"/>
      <c r="D31" s="5">
        <f t="shared" si="0"/>
        <v>0</v>
      </c>
      <c r="E31" s="3">
        <f t="shared" si="5"/>
        <v>25000</v>
      </c>
      <c r="G31" s="3">
        <f t="shared" si="1"/>
        <v>-25000</v>
      </c>
      <c r="H31" s="8">
        <f t="shared" si="6"/>
        <v>25000</v>
      </c>
      <c r="I31">
        <v>100000</v>
      </c>
      <c r="J31" s="3">
        <f t="shared" si="2"/>
        <v>75000</v>
      </c>
      <c r="K31" s="8">
        <f t="shared" si="7"/>
        <v>25000</v>
      </c>
      <c r="L31" s="3">
        <v>50000</v>
      </c>
      <c r="M31" s="3">
        <f t="shared" si="3"/>
        <v>25000</v>
      </c>
      <c r="N31" s="8">
        <f t="shared" si="8"/>
        <v>25000</v>
      </c>
      <c r="O31" s="3">
        <f t="shared" si="9"/>
        <v>51293</v>
      </c>
      <c r="P31" s="3">
        <f t="shared" si="4"/>
        <v>26293</v>
      </c>
    </row>
    <row r="32" spans="1:16">
      <c r="A32">
        <v>22</v>
      </c>
      <c r="B32" s="3"/>
      <c r="C32" s="3"/>
      <c r="D32" s="5">
        <f t="shared" si="0"/>
        <v>0</v>
      </c>
      <c r="E32" s="3">
        <f t="shared" si="5"/>
        <v>25000</v>
      </c>
      <c r="G32" s="3">
        <f t="shared" si="1"/>
        <v>-25000</v>
      </c>
      <c r="H32" s="8">
        <f t="shared" si="6"/>
        <v>25000</v>
      </c>
      <c r="I32">
        <v>100000</v>
      </c>
      <c r="J32" s="3">
        <f t="shared" si="2"/>
        <v>75000</v>
      </c>
      <c r="K32" s="8">
        <f t="shared" si="7"/>
        <v>25000</v>
      </c>
      <c r="L32" s="3">
        <v>50000</v>
      </c>
      <c r="M32" s="3">
        <f t="shared" si="3"/>
        <v>25000</v>
      </c>
      <c r="N32" s="8">
        <f t="shared" si="8"/>
        <v>25000</v>
      </c>
      <c r="O32" s="3">
        <f t="shared" si="9"/>
        <v>53940</v>
      </c>
      <c r="P32" s="3">
        <f t="shared" si="4"/>
        <v>28940</v>
      </c>
    </row>
    <row r="33" spans="1:16">
      <c r="A33">
        <v>23</v>
      </c>
      <c r="B33" s="3"/>
      <c r="C33" s="3"/>
      <c r="D33" s="5">
        <f t="shared" si="0"/>
        <v>0</v>
      </c>
      <c r="E33" s="3">
        <f t="shared" si="5"/>
        <v>25000</v>
      </c>
      <c r="G33" s="3">
        <f t="shared" si="1"/>
        <v>-25000</v>
      </c>
      <c r="H33" s="8">
        <f t="shared" si="6"/>
        <v>25000</v>
      </c>
      <c r="I33">
        <v>100000</v>
      </c>
      <c r="J33" s="3">
        <f t="shared" si="2"/>
        <v>75000</v>
      </c>
      <c r="K33" s="8">
        <f t="shared" si="7"/>
        <v>25000</v>
      </c>
      <c r="L33" s="3">
        <v>50000</v>
      </c>
      <c r="M33" s="3">
        <f t="shared" si="3"/>
        <v>25000</v>
      </c>
      <c r="N33" s="8">
        <f t="shared" si="8"/>
        <v>25000</v>
      </c>
      <c r="O33" s="3">
        <f t="shared" si="9"/>
        <v>56587</v>
      </c>
      <c r="P33" s="3">
        <f t="shared" si="4"/>
        <v>31587</v>
      </c>
    </row>
    <row r="34" spans="1:16">
      <c r="A34">
        <v>24</v>
      </c>
      <c r="B34" s="3"/>
      <c r="C34" s="3"/>
      <c r="D34" s="5">
        <f t="shared" si="0"/>
        <v>0</v>
      </c>
      <c r="E34" s="3">
        <f t="shared" si="5"/>
        <v>25000</v>
      </c>
      <c r="G34" s="3">
        <f t="shared" si="1"/>
        <v>-25000</v>
      </c>
      <c r="H34" s="8">
        <f t="shared" si="6"/>
        <v>25000</v>
      </c>
      <c r="I34">
        <v>100000</v>
      </c>
      <c r="J34" s="3">
        <f t="shared" si="2"/>
        <v>75000</v>
      </c>
      <c r="K34" s="8">
        <f t="shared" si="7"/>
        <v>25000</v>
      </c>
      <c r="L34" s="3">
        <v>50000</v>
      </c>
      <c r="M34" s="3">
        <f t="shared" si="3"/>
        <v>25000</v>
      </c>
      <c r="N34" s="8">
        <f t="shared" si="8"/>
        <v>25000</v>
      </c>
      <c r="O34" s="3">
        <f t="shared" si="9"/>
        <v>59234</v>
      </c>
      <c r="P34" s="3">
        <f t="shared" si="4"/>
        <v>34234</v>
      </c>
    </row>
    <row r="35" spans="1:16">
      <c r="A35">
        <v>25</v>
      </c>
      <c r="B35" s="3"/>
      <c r="C35" s="3"/>
      <c r="D35" s="5">
        <f t="shared" si="0"/>
        <v>0</v>
      </c>
      <c r="E35" s="3">
        <f t="shared" si="5"/>
        <v>25000</v>
      </c>
      <c r="G35" s="3">
        <f t="shared" si="1"/>
        <v>-25000</v>
      </c>
      <c r="H35" s="8">
        <f t="shared" si="6"/>
        <v>25000</v>
      </c>
      <c r="I35">
        <v>100000</v>
      </c>
      <c r="J35" s="3">
        <f t="shared" si="2"/>
        <v>75000</v>
      </c>
      <c r="K35" s="8">
        <f t="shared" si="7"/>
        <v>25000</v>
      </c>
      <c r="L35" s="3">
        <v>50000</v>
      </c>
      <c r="M35" s="3">
        <f t="shared" si="3"/>
        <v>25000</v>
      </c>
      <c r="N35" s="8">
        <f t="shared" si="8"/>
        <v>25000</v>
      </c>
      <c r="O35" s="3">
        <f t="shared" si="9"/>
        <v>61881</v>
      </c>
      <c r="P35" s="3">
        <f t="shared" si="4"/>
        <v>36881</v>
      </c>
    </row>
    <row r="36" spans="1:16">
      <c r="A36">
        <v>26</v>
      </c>
      <c r="B36" s="3"/>
      <c r="C36" s="3"/>
      <c r="D36" s="5">
        <f t="shared" si="0"/>
        <v>0</v>
      </c>
      <c r="E36" s="3">
        <f t="shared" si="5"/>
        <v>25000</v>
      </c>
      <c r="G36" s="3">
        <f t="shared" si="1"/>
        <v>-25000</v>
      </c>
      <c r="H36" s="8">
        <f t="shared" si="6"/>
        <v>25000</v>
      </c>
      <c r="I36">
        <v>100000</v>
      </c>
      <c r="J36" s="3">
        <f t="shared" si="2"/>
        <v>75000</v>
      </c>
      <c r="K36" s="8">
        <f t="shared" si="7"/>
        <v>25000</v>
      </c>
      <c r="L36" s="3">
        <v>50000</v>
      </c>
      <c r="M36" s="3">
        <f t="shared" si="3"/>
        <v>25000</v>
      </c>
      <c r="N36" s="8">
        <f t="shared" si="8"/>
        <v>25000</v>
      </c>
      <c r="O36" s="3">
        <f t="shared" si="9"/>
        <v>64528</v>
      </c>
      <c r="P36" s="3">
        <f t="shared" si="4"/>
        <v>39528</v>
      </c>
    </row>
    <row r="37" spans="1:16">
      <c r="A37">
        <v>27</v>
      </c>
      <c r="B37" s="3"/>
      <c r="C37" s="3"/>
      <c r="D37" s="5">
        <f t="shared" si="0"/>
        <v>0</v>
      </c>
      <c r="E37" s="3">
        <f t="shared" si="5"/>
        <v>25000</v>
      </c>
      <c r="G37" s="3">
        <f t="shared" si="1"/>
        <v>-25000</v>
      </c>
      <c r="H37" s="8">
        <f t="shared" si="6"/>
        <v>25000</v>
      </c>
      <c r="I37">
        <v>100000</v>
      </c>
      <c r="J37" s="3">
        <f t="shared" si="2"/>
        <v>75000</v>
      </c>
      <c r="K37" s="8">
        <f t="shared" si="7"/>
        <v>25000</v>
      </c>
      <c r="L37" s="3">
        <v>50000</v>
      </c>
      <c r="M37" s="3">
        <f t="shared" si="3"/>
        <v>25000</v>
      </c>
      <c r="N37" s="8">
        <f t="shared" si="8"/>
        <v>25000</v>
      </c>
      <c r="O37" s="3">
        <f t="shared" si="9"/>
        <v>67175</v>
      </c>
      <c r="P37" s="3">
        <f t="shared" si="4"/>
        <v>42175</v>
      </c>
    </row>
    <row r="38" spans="1:16">
      <c r="A38">
        <v>28</v>
      </c>
      <c r="B38" s="3"/>
      <c r="C38" s="3"/>
      <c r="D38" s="5">
        <f t="shared" si="0"/>
        <v>0</v>
      </c>
      <c r="E38" s="3">
        <f t="shared" si="5"/>
        <v>25000</v>
      </c>
      <c r="G38" s="3">
        <f t="shared" si="1"/>
        <v>-25000</v>
      </c>
      <c r="H38" s="8">
        <f t="shared" si="6"/>
        <v>25000</v>
      </c>
      <c r="I38">
        <v>100000</v>
      </c>
      <c r="J38" s="3">
        <f t="shared" si="2"/>
        <v>75000</v>
      </c>
      <c r="K38" s="8">
        <f t="shared" si="7"/>
        <v>25000</v>
      </c>
      <c r="L38" s="3">
        <v>50000</v>
      </c>
      <c r="M38" s="3">
        <f t="shared" si="3"/>
        <v>25000</v>
      </c>
      <c r="N38" s="8">
        <f t="shared" si="8"/>
        <v>25000</v>
      </c>
      <c r="O38" s="3">
        <f t="shared" si="9"/>
        <v>69822</v>
      </c>
      <c r="P38" s="3">
        <f t="shared" si="4"/>
        <v>44822</v>
      </c>
    </row>
    <row r="39" spans="1:16">
      <c r="A39">
        <v>29</v>
      </c>
      <c r="B39" s="3"/>
      <c r="C39" s="3"/>
      <c r="D39" s="5">
        <f t="shared" si="0"/>
        <v>0</v>
      </c>
      <c r="E39" s="3">
        <f t="shared" si="5"/>
        <v>25000</v>
      </c>
      <c r="G39" s="3">
        <f t="shared" si="1"/>
        <v>-25000</v>
      </c>
      <c r="H39" s="8">
        <f t="shared" si="6"/>
        <v>25000</v>
      </c>
      <c r="I39">
        <v>100000</v>
      </c>
      <c r="J39" s="3">
        <f t="shared" si="2"/>
        <v>75000</v>
      </c>
      <c r="K39" s="8">
        <f t="shared" si="7"/>
        <v>25000</v>
      </c>
      <c r="L39" s="3">
        <v>50000</v>
      </c>
      <c r="M39" s="3">
        <f t="shared" si="3"/>
        <v>25000</v>
      </c>
      <c r="N39" s="8">
        <f t="shared" si="8"/>
        <v>25000</v>
      </c>
      <c r="O39" s="3">
        <f t="shared" si="9"/>
        <v>72469</v>
      </c>
      <c r="P39" s="3">
        <f t="shared" si="4"/>
        <v>47469</v>
      </c>
    </row>
    <row r="40" spans="1:16">
      <c r="A40">
        <v>30</v>
      </c>
      <c r="B40" s="3"/>
      <c r="C40" s="3"/>
      <c r="D40" s="5">
        <f t="shared" si="0"/>
        <v>0</v>
      </c>
      <c r="E40" s="3">
        <f t="shared" si="5"/>
        <v>25000</v>
      </c>
      <c r="G40" s="3">
        <f t="shared" si="1"/>
        <v>-25000</v>
      </c>
      <c r="H40" s="8">
        <f t="shared" si="6"/>
        <v>25000</v>
      </c>
      <c r="I40">
        <v>100000</v>
      </c>
      <c r="J40" s="3">
        <f t="shared" si="2"/>
        <v>75000</v>
      </c>
      <c r="K40" s="8">
        <f t="shared" si="7"/>
        <v>25000</v>
      </c>
      <c r="L40" s="3">
        <v>50000</v>
      </c>
      <c r="M40" s="3">
        <f t="shared" si="3"/>
        <v>25000</v>
      </c>
      <c r="N40" s="8">
        <f t="shared" si="8"/>
        <v>25000</v>
      </c>
      <c r="O40" s="3">
        <f t="shared" si="9"/>
        <v>75116</v>
      </c>
      <c r="P40" s="3">
        <f t="shared" si="4"/>
        <v>50116</v>
      </c>
    </row>
    <row r="41" spans="1:16">
      <c r="A41">
        <v>31</v>
      </c>
      <c r="B41" s="3"/>
      <c r="C41" s="3"/>
      <c r="D41" s="5">
        <f t="shared" si="0"/>
        <v>0</v>
      </c>
      <c r="E41" s="3">
        <f t="shared" si="5"/>
        <v>25000</v>
      </c>
      <c r="G41" s="3">
        <f t="shared" si="1"/>
        <v>-25000</v>
      </c>
      <c r="H41" s="8">
        <f t="shared" si="6"/>
        <v>25000</v>
      </c>
      <c r="I41">
        <v>100000</v>
      </c>
      <c r="J41" s="3">
        <f t="shared" si="2"/>
        <v>75000</v>
      </c>
      <c r="K41" s="8">
        <f t="shared" si="7"/>
        <v>25000</v>
      </c>
      <c r="L41" s="3">
        <v>50000</v>
      </c>
      <c r="M41" s="3">
        <f t="shared" si="3"/>
        <v>25000</v>
      </c>
      <c r="N41" s="8">
        <f t="shared" si="8"/>
        <v>25000</v>
      </c>
      <c r="O41" s="3">
        <f t="shared" si="9"/>
        <v>77763</v>
      </c>
      <c r="P41" s="3">
        <f t="shared" si="4"/>
        <v>52763</v>
      </c>
    </row>
    <row r="42" spans="1:16">
      <c r="A42">
        <v>32</v>
      </c>
      <c r="B42" s="3"/>
      <c r="C42" s="3"/>
      <c r="D42" s="5">
        <f t="shared" si="0"/>
        <v>0</v>
      </c>
      <c r="E42" s="3">
        <f t="shared" si="5"/>
        <v>25000</v>
      </c>
      <c r="G42" s="3">
        <f t="shared" si="1"/>
        <v>-25000</v>
      </c>
      <c r="H42" s="8">
        <f t="shared" si="6"/>
        <v>25000</v>
      </c>
      <c r="I42">
        <v>100000</v>
      </c>
      <c r="J42" s="3">
        <f t="shared" si="2"/>
        <v>75000</v>
      </c>
      <c r="K42" s="8">
        <f t="shared" si="7"/>
        <v>25000</v>
      </c>
      <c r="L42" s="3">
        <v>50000</v>
      </c>
      <c r="M42" s="3">
        <f t="shared" si="3"/>
        <v>25000</v>
      </c>
      <c r="N42" s="8">
        <f t="shared" si="8"/>
        <v>25000</v>
      </c>
      <c r="O42" s="3">
        <f t="shared" si="9"/>
        <v>80410</v>
      </c>
      <c r="P42" s="3">
        <f t="shared" si="4"/>
        <v>55410</v>
      </c>
    </row>
    <row r="43" spans="1:16">
      <c r="A43">
        <v>33</v>
      </c>
      <c r="B43" s="3"/>
      <c r="C43" s="3"/>
      <c r="D43" s="5">
        <f t="shared" si="0"/>
        <v>0</v>
      </c>
      <c r="E43" s="3">
        <f t="shared" si="5"/>
        <v>25000</v>
      </c>
      <c r="G43" s="3">
        <f t="shared" si="1"/>
        <v>-25000</v>
      </c>
      <c r="H43" s="8">
        <f t="shared" si="6"/>
        <v>25000</v>
      </c>
      <c r="I43">
        <v>100000</v>
      </c>
      <c r="J43" s="3">
        <f t="shared" si="2"/>
        <v>75000</v>
      </c>
      <c r="K43" s="8">
        <f t="shared" si="7"/>
        <v>25000</v>
      </c>
      <c r="L43" s="3">
        <v>50000</v>
      </c>
      <c r="M43" s="3">
        <f t="shared" si="3"/>
        <v>25000</v>
      </c>
      <c r="N43" s="8">
        <f t="shared" si="8"/>
        <v>25000</v>
      </c>
      <c r="O43" s="3">
        <f t="shared" si="9"/>
        <v>83057</v>
      </c>
      <c r="P43" s="3">
        <f t="shared" si="4"/>
        <v>58057</v>
      </c>
    </row>
    <row r="44" spans="1:16">
      <c r="A44">
        <v>34</v>
      </c>
      <c r="B44" s="3"/>
      <c r="C44" s="3"/>
      <c r="D44" s="5">
        <f t="shared" si="0"/>
        <v>0</v>
      </c>
      <c r="E44" s="3">
        <f t="shared" si="5"/>
        <v>25000</v>
      </c>
      <c r="G44" s="3">
        <f t="shared" si="1"/>
        <v>-25000</v>
      </c>
      <c r="H44" s="8">
        <f t="shared" si="6"/>
        <v>25000</v>
      </c>
      <c r="I44">
        <v>100000</v>
      </c>
      <c r="J44" s="3">
        <f t="shared" si="2"/>
        <v>75000</v>
      </c>
      <c r="K44" s="8">
        <f t="shared" si="7"/>
        <v>25000</v>
      </c>
      <c r="L44" s="3">
        <v>50000</v>
      </c>
      <c r="M44" s="3">
        <f t="shared" si="3"/>
        <v>25000</v>
      </c>
      <c r="N44" s="8">
        <f t="shared" si="8"/>
        <v>25000</v>
      </c>
      <c r="O44" s="3">
        <f t="shared" si="9"/>
        <v>85704</v>
      </c>
      <c r="P44" s="3">
        <f t="shared" si="4"/>
        <v>60704</v>
      </c>
    </row>
    <row r="45" spans="1:16">
      <c r="A45">
        <v>35</v>
      </c>
      <c r="B45" s="3"/>
      <c r="C45" s="3"/>
      <c r="D45" s="5">
        <f t="shared" si="0"/>
        <v>0</v>
      </c>
      <c r="E45" s="3">
        <f t="shared" si="5"/>
        <v>25000</v>
      </c>
      <c r="G45" s="3">
        <f t="shared" si="1"/>
        <v>-25000</v>
      </c>
      <c r="H45" s="8">
        <f t="shared" si="6"/>
        <v>25000</v>
      </c>
      <c r="I45">
        <v>100000</v>
      </c>
      <c r="J45" s="3">
        <f t="shared" si="2"/>
        <v>75000</v>
      </c>
      <c r="K45" s="8">
        <f t="shared" si="7"/>
        <v>25000</v>
      </c>
      <c r="L45" s="3">
        <v>50000</v>
      </c>
      <c r="M45" s="3">
        <f t="shared" si="3"/>
        <v>25000</v>
      </c>
      <c r="N45" s="8">
        <f t="shared" si="8"/>
        <v>25000</v>
      </c>
      <c r="O45" s="3">
        <f t="shared" si="9"/>
        <v>88351</v>
      </c>
      <c r="P45" s="3">
        <f t="shared" si="4"/>
        <v>63351</v>
      </c>
    </row>
    <row r="46" spans="1:16">
      <c r="A46">
        <v>36</v>
      </c>
      <c r="B46" s="3"/>
      <c r="C46" s="3"/>
      <c r="D46" s="5">
        <f t="shared" si="0"/>
        <v>0</v>
      </c>
      <c r="E46" s="3">
        <f t="shared" si="5"/>
        <v>25000</v>
      </c>
      <c r="G46" s="3">
        <f t="shared" si="1"/>
        <v>-25000</v>
      </c>
      <c r="H46" s="8">
        <f t="shared" si="6"/>
        <v>25000</v>
      </c>
      <c r="I46">
        <v>100000</v>
      </c>
      <c r="J46" s="3">
        <f t="shared" si="2"/>
        <v>75000</v>
      </c>
      <c r="K46" s="8">
        <f t="shared" si="7"/>
        <v>25000</v>
      </c>
      <c r="L46" s="3">
        <v>50000</v>
      </c>
      <c r="M46" s="3">
        <f t="shared" si="3"/>
        <v>25000</v>
      </c>
      <c r="N46" s="8">
        <f t="shared" si="8"/>
        <v>25000</v>
      </c>
      <c r="O46" s="3">
        <f t="shared" si="9"/>
        <v>90998</v>
      </c>
      <c r="P46" s="3">
        <f t="shared" si="4"/>
        <v>65998</v>
      </c>
    </row>
    <row r="47" spans="1:16">
      <c r="A47">
        <v>37</v>
      </c>
      <c r="B47" s="3"/>
      <c r="C47" s="3"/>
      <c r="D47" s="5">
        <f t="shared" si="0"/>
        <v>0</v>
      </c>
      <c r="E47" s="3">
        <f t="shared" si="5"/>
        <v>25000</v>
      </c>
      <c r="G47" s="3">
        <f t="shared" si="1"/>
        <v>-25000</v>
      </c>
      <c r="H47" s="8">
        <f t="shared" si="6"/>
        <v>25000</v>
      </c>
      <c r="I47">
        <v>100000</v>
      </c>
      <c r="J47" s="3">
        <f t="shared" si="2"/>
        <v>75000</v>
      </c>
      <c r="K47" s="8">
        <f t="shared" si="7"/>
        <v>25000</v>
      </c>
      <c r="L47" s="3">
        <v>50000</v>
      </c>
      <c r="M47" s="3">
        <f t="shared" si="3"/>
        <v>25000</v>
      </c>
      <c r="N47" s="8">
        <f t="shared" si="8"/>
        <v>25000</v>
      </c>
      <c r="O47" s="3">
        <f t="shared" si="9"/>
        <v>93645</v>
      </c>
      <c r="P47" s="3">
        <f t="shared" si="4"/>
        <v>68645</v>
      </c>
    </row>
    <row r="48" spans="1:16">
      <c r="A48">
        <v>38</v>
      </c>
      <c r="B48" s="3"/>
      <c r="C48" s="3"/>
      <c r="D48" s="5">
        <f t="shared" si="0"/>
        <v>0</v>
      </c>
      <c r="E48" s="3">
        <f t="shared" si="5"/>
        <v>25000</v>
      </c>
      <c r="G48" s="3">
        <f t="shared" si="1"/>
        <v>-25000</v>
      </c>
      <c r="H48" s="8">
        <f t="shared" si="6"/>
        <v>25000</v>
      </c>
      <c r="I48">
        <v>100000</v>
      </c>
      <c r="J48" s="3">
        <f t="shared" si="2"/>
        <v>75000</v>
      </c>
      <c r="K48" s="8">
        <f t="shared" si="7"/>
        <v>25000</v>
      </c>
      <c r="L48" s="3">
        <v>50000</v>
      </c>
      <c r="M48" s="3">
        <f t="shared" si="3"/>
        <v>25000</v>
      </c>
      <c r="N48" s="8">
        <f t="shared" si="8"/>
        <v>25000</v>
      </c>
      <c r="O48" s="3">
        <f t="shared" si="9"/>
        <v>96292</v>
      </c>
      <c r="P48" s="3">
        <f t="shared" si="4"/>
        <v>71292</v>
      </c>
    </row>
    <row r="49" spans="1:16">
      <c r="A49">
        <v>39</v>
      </c>
      <c r="B49" s="3"/>
      <c r="C49" s="3"/>
      <c r="D49" s="5">
        <f t="shared" si="0"/>
        <v>0</v>
      </c>
      <c r="E49" s="3">
        <f t="shared" si="5"/>
        <v>25000</v>
      </c>
      <c r="G49" s="3">
        <f t="shared" si="1"/>
        <v>-25000</v>
      </c>
      <c r="H49" s="8">
        <f t="shared" si="6"/>
        <v>25000</v>
      </c>
      <c r="I49">
        <v>100000</v>
      </c>
      <c r="J49" s="3">
        <f t="shared" si="2"/>
        <v>75000</v>
      </c>
      <c r="K49" s="8">
        <f t="shared" si="7"/>
        <v>25000</v>
      </c>
      <c r="L49" s="3">
        <v>50000</v>
      </c>
      <c r="M49" s="3">
        <f t="shared" si="3"/>
        <v>25000</v>
      </c>
      <c r="N49" s="8">
        <f t="shared" si="8"/>
        <v>25000</v>
      </c>
      <c r="O49" s="3">
        <f t="shared" si="9"/>
        <v>98939</v>
      </c>
      <c r="P49" s="3">
        <f t="shared" si="4"/>
        <v>73939</v>
      </c>
    </row>
    <row r="50" spans="1:16">
      <c r="A50">
        <v>40</v>
      </c>
      <c r="B50" s="3"/>
      <c r="C50" s="3">
        <f>C22+B5</f>
        <v>2000000</v>
      </c>
      <c r="D50" s="5">
        <f t="shared" si="0"/>
        <v>2000000</v>
      </c>
      <c r="E50" s="3">
        <f t="shared" si="5"/>
        <v>25000</v>
      </c>
      <c r="F50" s="3">
        <f>C50</f>
        <v>2000000</v>
      </c>
      <c r="G50" s="3">
        <f t="shared" si="1"/>
        <v>1975000</v>
      </c>
      <c r="H50" s="8">
        <f t="shared" si="6"/>
        <v>25000</v>
      </c>
      <c r="I50">
        <v>100000</v>
      </c>
      <c r="J50" s="3">
        <f t="shared" si="2"/>
        <v>75000</v>
      </c>
      <c r="K50" s="8">
        <f t="shared" si="7"/>
        <v>25000</v>
      </c>
      <c r="L50" s="3">
        <v>100000</v>
      </c>
      <c r="M50" s="3">
        <f t="shared" si="3"/>
        <v>75000</v>
      </c>
      <c r="N50" s="8">
        <f t="shared" si="8"/>
        <v>25000</v>
      </c>
      <c r="O50" s="3">
        <f t="shared" si="9"/>
        <v>101586</v>
      </c>
      <c r="P50" s="3">
        <f t="shared" si="4"/>
        <v>76586</v>
      </c>
    </row>
    <row r="51" spans="1:16">
      <c r="B51" s="3"/>
      <c r="C51" s="3" t="s">
        <v>12</v>
      </c>
      <c r="D51" s="5">
        <f>NPV($B6,D11:D50)</f>
        <v>697699.13561974582</v>
      </c>
      <c r="E51" s="3"/>
      <c r="F51" s="3" t="s">
        <v>12</v>
      </c>
      <c r="G51" s="7">
        <f>NPV($B6,G11:G50)</f>
        <v>774199.03210553713</v>
      </c>
      <c r="H51" s="8"/>
      <c r="I51" s="3" t="s">
        <v>12</v>
      </c>
      <c r="J51" s="5">
        <f>NPV($B6,J11:J50)</f>
        <v>842941.36271429027</v>
      </c>
      <c r="K51" s="8"/>
      <c r="L51" s="3" t="s">
        <v>12</v>
      </c>
      <c r="M51" s="5">
        <f>NPV($B6,M11:M50)</f>
        <v>911896.93875117553</v>
      </c>
      <c r="N51" s="8"/>
      <c r="O51" s="3" t="s">
        <v>12</v>
      </c>
      <c r="P51" s="5">
        <f>NPV($B6,P11:P50)</f>
        <v>865961.97517041035</v>
      </c>
    </row>
    <row r="52" spans="1:16">
      <c r="B52" s="3"/>
      <c r="C52" s="3" t="s">
        <v>13</v>
      </c>
      <c r="D52" s="6">
        <f>IRR(D11:D50)</f>
        <v>1.7931884337390569E-2</v>
      </c>
      <c r="E52" s="3"/>
      <c r="F52" s="3" t="s">
        <v>13</v>
      </c>
      <c r="G52" s="6">
        <f>IRR(G11:G50)</f>
        <v>3.2597456094683119E-2</v>
      </c>
      <c r="H52" s="8"/>
      <c r="I52" s="3" t="s">
        <v>13</v>
      </c>
      <c r="J52" s="6">
        <f>IRR(J11:J50)</f>
        <v>5.6467308549537742E-2</v>
      </c>
      <c r="K52" s="8"/>
      <c r="L52" s="3" t="s">
        <v>13</v>
      </c>
      <c r="M52" s="6">
        <f>IRR(M11:M50)</f>
        <v>1.000000000001628</v>
      </c>
      <c r="N52" s="8"/>
      <c r="O52" s="3" t="s">
        <v>13</v>
      </c>
      <c r="P52" s="6">
        <f>IRR(P11:P50)</f>
        <v>8.706209818106414E-2</v>
      </c>
    </row>
    <row r="53" spans="1:16">
      <c r="B53" s="3"/>
      <c r="C53" s="3"/>
      <c r="D53" s="3"/>
      <c r="H53" s="9"/>
      <c r="K53" s="9"/>
      <c r="N53" s="9"/>
    </row>
    <row r="54" spans="1:16">
      <c r="B54" s="3"/>
      <c r="C54" s="3"/>
      <c r="D54" s="3"/>
      <c r="E54" t="s">
        <v>7</v>
      </c>
      <c r="F54" s="2">
        <f>SUM(F31:F50)</f>
        <v>2000000</v>
      </c>
      <c r="H54" t="s">
        <v>7</v>
      </c>
      <c r="I54" s="2">
        <f>SUM(I31:I50)</f>
        <v>2000000</v>
      </c>
      <c r="K54" t="s">
        <v>7</v>
      </c>
      <c r="L54" s="2">
        <f>SUM(L11:L50)</f>
        <v>2000000</v>
      </c>
      <c r="N54" t="s">
        <v>7</v>
      </c>
      <c r="O54" s="2">
        <f>SUM(O11:O50)</f>
        <v>2000427</v>
      </c>
    </row>
    <row r="55" spans="1:16">
      <c r="B55" s="3"/>
      <c r="C55" s="3"/>
      <c r="D55" s="3"/>
    </row>
    <row r="56" spans="1:16">
      <c r="B56" s="3"/>
      <c r="C56" s="3"/>
      <c r="D56" s="3"/>
    </row>
    <row r="57" spans="1:16">
      <c r="B57" s="3"/>
      <c r="C57" s="3"/>
      <c r="D57" s="3"/>
    </row>
    <row r="58" spans="1:16">
      <c r="B58" s="3"/>
      <c r="C58" s="3"/>
      <c r="D58" s="3"/>
    </row>
    <row r="59" spans="1:16">
      <c r="B59" s="3"/>
      <c r="C59" s="3"/>
      <c r="D59" s="3"/>
    </row>
    <row r="60" spans="1:16">
      <c r="B60" s="3"/>
      <c r="C60" s="3"/>
      <c r="D60" s="3"/>
    </row>
    <row r="61" spans="1:16">
      <c r="B61" s="3"/>
      <c r="C61" s="3"/>
      <c r="D61" s="3"/>
    </row>
    <row r="62" spans="1:16">
      <c r="B62" s="3"/>
      <c r="C62" s="3"/>
      <c r="D62" s="3"/>
    </row>
    <row r="63" spans="1:16">
      <c r="B63" s="3"/>
      <c r="C63" s="3"/>
      <c r="D63" s="3"/>
    </row>
    <row r="64" spans="1:16">
      <c r="B64" s="3"/>
      <c r="C64" s="3"/>
      <c r="D64" s="3"/>
    </row>
    <row r="65" spans="2:4">
      <c r="B65" s="3"/>
      <c r="C65" s="3"/>
      <c r="D65" s="3"/>
    </row>
    <row r="66" spans="2:4">
      <c r="B66" s="3"/>
      <c r="C66" s="3"/>
      <c r="D66" s="3"/>
    </row>
    <row r="67" spans="2:4">
      <c r="B67" s="3"/>
      <c r="C67" s="3"/>
      <c r="D67" s="3"/>
    </row>
    <row r="68" spans="2:4">
      <c r="B68" s="3"/>
      <c r="C68" s="3"/>
      <c r="D68" s="3"/>
    </row>
    <row r="69" spans="2:4">
      <c r="B69" s="3"/>
      <c r="C69" s="3"/>
      <c r="D69" s="3"/>
    </row>
    <row r="70" spans="2:4">
      <c r="B70" s="3"/>
      <c r="C70" s="3"/>
      <c r="D70" s="3"/>
    </row>
    <row r="71" spans="2:4">
      <c r="B71" s="3"/>
      <c r="C71" s="3"/>
      <c r="D71" s="3"/>
    </row>
    <row r="72" spans="2:4">
      <c r="B72" s="3"/>
      <c r="C72" s="3"/>
      <c r="D72" s="3"/>
    </row>
    <row r="73" spans="2:4">
      <c r="B73" s="3"/>
      <c r="C73" s="3"/>
      <c r="D73" s="3"/>
    </row>
    <row r="74" spans="2:4">
      <c r="B74" s="3"/>
      <c r="C74" s="3"/>
      <c r="D74" s="3"/>
    </row>
    <row r="75" spans="2:4">
      <c r="B75" s="3"/>
      <c r="C75" s="3"/>
      <c r="D75" s="3"/>
    </row>
    <row r="76" spans="2:4">
      <c r="B76" s="3"/>
      <c r="C76" s="3"/>
      <c r="D76" s="3"/>
    </row>
    <row r="1048576" spans="2:2">
      <c r="B104857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>
      <selection activeCell="N37" sqref="N37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zoomScale="125" zoomScaleNormal="125" zoomScalePageLayoutView="125" workbookViewId="0">
      <selection activeCell="B4" sqref="B4"/>
    </sheetView>
  </sheetViews>
  <sheetFormatPr baseColWidth="10" defaultRowHeight="15" x14ac:dyDescent="0"/>
  <cols>
    <col min="3" max="3" width="10.83203125" style="2"/>
    <col min="4" max="4" width="10.83203125" style="4"/>
  </cols>
  <sheetData>
    <row r="2" spans="1:4">
      <c r="B2" t="s">
        <v>22</v>
      </c>
      <c r="C2" s="2" t="s">
        <v>12</v>
      </c>
      <c r="D2" s="4" t="s">
        <v>13</v>
      </c>
    </row>
    <row r="3" spans="1:4">
      <c r="A3" t="s">
        <v>22</v>
      </c>
      <c r="B3">
        <v>1</v>
      </c>
      <c r="C3" s="2">
        <f>Calculations!D51</f>
        <v>697699.13561974582</v>
      </c>
      <c r="D3" s="4">
        <f>Calculations!D52</f>
        <v>1.7931884337390569E-2</v>
      </c>
    </row>
    <row r="4" spans="1:4">
      <c r="B4">
        <v>2</v>
      </c>
      <c r="C4" s="2">
        <f>Calculations!G51</f>
        <v>774199.03210553713</v>
      </c>
      <c r="D4" s="4">
        <f>Calculations!G52</f>
        <v>3.2597456094683119E-2</v>
      </c>
    </row>
    <row r="5" spans="1:4">
      <c r="B5">
        <v>3</v>
      </c>
      <c r="C5" s="2">
        <f>Calculations!J51</f>
        <v>842941.36271429027</v>
      </c>
      <c r="D5" s="4">
        <f>Calculations!J52</f>
        <v>5.6467308549537742E-2</v>
      </c>
    </row>
    <row r="6" spans="1:4">
      <c r="B6">
        <v>4</v>
      </c>
      <c r="C6" s="2">
        <f>Calculations!M51</f>
        <v>911896.93875117553</v>
      </c>
      <c r="D6" s="4">
        <f>Calculations!M52</f>
        <v>1.000000000001628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AllanKelly</vt:lpstr>
      <vt:lpstr>Calculations</vt:lpstr>
      <vt:lpstr>Graphs</vt:lpstr>
      <vt:lpstr>Summary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ROI calculations</dc:title>
  <dc:subject/>
  <dc:creator>allan kelly</dc:creator>
  <cp:keywords/>
  <dc:description>http://www.allankellyassociates.co.uk/</dc:description>
  <cp:lastModifiedBy>allan kelly</cp:lastModifiedBy>
  <dcterms:created xsi:type="dcterms:W3CDTF">2017-11-11T10:54:17Z</dcterms:created>
  <dcterms:modified xsi:type="dcterms:W3CDTF">2017-11-14T10:51:20Z</dcterms:modified>
  <cp:category/>
</cp:coreProperties>
</file>